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C:\Users\Daan\REScoop.eu Dropbox\Daan Creupelandt (daan.creupelandt)\aa - daan creupelandt\03 - Horizon 2020\Project - SCCALE 203050\WP2\"/>
    </mc:Choice>
  </mc:AlternateContent>
  <xr:revisionPtr revIDLastSave="0" documentId="8_{E6BC266B-F850-49CB-A8B7-305166884D5B}" xr6:coauthVersionLast="47" xr6:coauthVersionMax="47" xr10:uidLastSave="{00000000-0000-0000-0000-000000000000}"/>
  <bookViews>
    <workbookView xWindow="-110" yWindow="-110" windowWidth="19420" windowHeight="10300" activeTab="4" xr2:uid="{00000000-000D-0000-FFFF-FFFF00000000}"/>
  </bookViews>
  <sheets>
    <sheet name="START" sheetId="10" r:id="rId1"/>
    <sheet name="HELP" sheetId="16" r:id="rId2"/>
    <sheet name="translation list" sheetId="17" state="hidden" r:id="rId3"/>
    <sheet name="action list" sheetId="4" state="hidden" r:id="rId4"/>
    <sheet name="QUESTIONS" sheetId="11" r:id="rId5"/>
    <sheet name="YOUR TO DO LIST" sheetId="13" r:id="rId6"/>
    <sheet name="PROJECTS" sheetId="18" r:id="rId7"/>
    <sheet name="DASHBOARD" sheetId="14" r:id="rId8"/>
    <sheet name="colophon" sheetId="15" r:id="rId9"/>
  </sheets>
  <definedNames>
    <definedName name="_xlnm._FilterDatabase" localSheetId="3" hidden="1">'action list'!$A$3:$AA$255</definedName>
    <definedName name="_xlnm._FilterDatabase" localSheetId="4" hidden="1">QUESTIONS!$B$10:$K$262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3" l="1"/>
  <c r="A116" i="13"/>
  <c r="A115" i="13"/>
  <c r="A114" i="13"/>
  <c r="A113" i="13"/>
  <c r="A112" i="13"/>
  <c r="A111" i="13"/>
  <c r="A110" i="13"/>
  <c r="A109" i="13"/>
  <c r="A108" i="13"/>
  <c r="A107" i="13"/>
  <c r="A106" i="13"/>
  <c r="A105" i="13"/>
  <c r="A104" i="13"/>
  <c r="A103" i="13"/>
  <c r="A102"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15" i="13"/>
  <c r="A14" i="13"/>
  <c r="A13" i="13"/>
  <c r="A12" i="13"/>
  <c r="A11" i="13"/>
  <c r="A10" i="13"/>
  <c r="A9" i="13"/>
  <c r="A8" i="13"/>
  <c r="A7" i="13"/>
  <c r="A6" i="13"/>
  <c r="A5" i="13"/>
  <c r="A4" i="13"/>
  <c r="D97" i="13"/>
  <c r="B97" i="13"/>
  <c r="D96" i="13"/>
  <c r="B96" i="13"/>
  <c r="D70" i="13"/>
  <c r="B70" i="13"/>
  <c r="D69" i="13"/>
  <c r="B69" i="13"/>
  <c r="D68" i="13"/>
  <c r="B68" i="13"/>
  <c r="D57" i="13"/>
  <c r="B57" i="13"/>
  <c r="D56" i="13"/>
  <c r="B56" i="13"/>
  <c r="D55" i="13"/>
  <c r="B55" i="13"/>
  <c r="D54" i="13"/>
  <c r="B54" i="13"/>
  <c r="D53" i="13"/>
  <c r="B53" i="13"/>
  <c r="D52" i="13"/>
  <c r="B52" i="13"/>
  <c r="D51" i="13"/>
  <c r="B51" i="13"/>
  <c r="D50" i="13"/>
  <c r="B50" i="13"/>
  <c r="D49" i="13"/>
  <c r="B49" i="13"/>
  <c r="D48" i="13"/>
  <c r="B48" i="13"/>
  <c r="D47" i="13"/>
  <c r="B47" i="13"/>
  <c r="D46" i="13"/>
  <c r="B46" i="13"/>
  <c r="D45" i="13"/>
  <c r="B45" i="13"/>
  <c r="D44" i="13"/>
  <c r="B44" i="13"/>
  <c r="D43" i="13"/>
  <c r="B43" i="13"/>
  <c r="D42" i="13"/>
  <c r="B42" i="13"/>
  <c r="D41" i="13"/>
  <c r="B41" i="13"/>
  <c r="D40" i="13"/>
  <c r="B40" i="13"/>
  <c r="D39" i="13"/>
  <c r="B39" i="13"/>
  <c r="D38" i="13"/>
  <c r="B38" i="13"/>
  <c r="B58" i="13"/>
  <c r="D58" i="13"/>
  <c r="B59" i="13"/>
  <c r="D59" i="13"/>
  <c r="B60" i="13"/>
  <c r="D60" i="13"/>
  <c r="B61" i="13"/>
  <c r="D61" i="13"/>
  <c r="B62" i="13"/>
  <c r="D62" i="13"/>
  <c r="B63" i="13"/>
  <c r="D63" i="13"/>
  <c r="B64" i="13"/>
  <c r="D64" i="13"/>
  <c r="B65" i="13"/>
  <c r="D65" i="13"/>
  <c r="B66" i="13"/>
  <c r="D66" i="13"/>
  <c r="B67" i="13"/>
  <c r="D67" i="13"/>
  <c r="A89" i="4" l="1"/>
  <c r="F89" i="4"/>
  <c r="A88" i="4"/>
  <c r="F88" i="4"/>
  <c r="Z105" i="4"/>
  <c r="Z104" i="4"/>
  <c r="Z103" i="4"/>
  <c r="Z89" i="4"/>
  <c r="Z88" i="4"/>
  <c r="Z63" i="4"/>
  <c r="Z19" i="4" l="1"/>
  <c r="Q28" i="18"/>
  <c r="Q27" i="18"/>
  <c r="Q26" i="18"/>
  <c r="Q25" i="18"/>
  <c r="Q24" i="18"/>
  <c r="Q23" i="18"/>
  <c r="Q22" i="18"/>
  <c r="Q21" i="18"/>
  <c r="Q20" i="18"/>
  <c r="Q19" i="18"/>
  <c r="Q18" i="18"/>
  <c r="Q17" i="18"/>
  <c r="Q16" i="18"/>
  <c r="Q15" i="18"/>
  <c r="Q14" i="18"/>
  <c r="Q13" i="18"/>
  <c r="Q12" i="18"/>
  <c r="Q11" i="18"/>
  <c r="A61" i="4" l="1"/>
  <c r="F63" i="4"/>
  <c r="A63" i="4"/>
  <c r="A19" i="4"/>
  <c r="F19" i="4"/>
  <c r="Z111" i="4"/>
  <c r="F111" i="4"/>
  <c r="A111" i="4"/>
  <c r="Z110" i="4"/>
  <c r="F110" i="4"/>
  <c r="A110" i="4"/>
  <c r="Z109" i="4"/>
  <c r="F109" i="4"/>
  <c r="A109" i="4"/>
  <c r="Z108" i="4"/>
  <c r="F108" i="4"/>
  <c r="A108" i="4"/>
  <c r="Z107" i="4"/>
  <c r="F107" i="4"/>
  <c r="A107" i="4"/>
  <c r="Z106" i="4"/>
  <c r="F106" i="4"/>
  <c r="A106" i="4"/>
  <c r="F105" i="4"/>
  <c r="F104" i="4"/>
  <c r="F103" i="4"/>
  <c r="Z102" i="4"/>
  <c r="F102" i="4"/>
  <c r="A102" i="4"/>
  <c r="Z101" i="4"/>
  <c r="F101" i="4"/>
  <c r="A101" i="4"/>
  <c r="Z100" i="4"/>
  <c r="F100" i="4"/>
  <c r="A100" i="4"/>
  <c r="Z99" i="4"/>
  <c r="F99" i="4"/>
  <c r="A99" i="4"/>
  <c r="Z98" i="4"/>
  <c r="F98" i="4"/>
  <c r="A98" i="4"/>
  <c r="Z97" i="4"/>
  <c r="F97" i="4"/>
  <c r="A97" i="4"/>
  <c r="Z96" i="4"/>
  <c r="F96" i="4"/>
  <c r="A96" i="4"/>
  <c r="Z95" i="4"/>
  <c r="F95" i="4"/>
  <c r="A95" i="4"/>
  <c r="Z94" i="4"/>
  <c r="F94" i="4"/>
  <c r="A94" i="4"/>
  <c r="Z93" i="4"/>
  <c r="F93" i="4"/>
  <c r="A93" i="4"/>
  <c r="Z92" i="4"/>
  <c r="F92" i="4"/>
  <c r="A92" i="4"/>
  <c r="Z91" i="4"/>
  <c r="F91" i="4"/>
  <c r="A91" i="4"/>
  <c r="Z90" i="4"/>
  <c r="F90" i="4"/>
  <c r="A90" i="4"/>
  <c r="Z87" i="4"/>
  <c r="F87" i="4"/>
  <c r="A87" i="4"/>
  <c r="Z86" i="4"/>
  <c r="F86" i="4"/>
  <c r="A86" i="4"/>
  <c r="Z85" i="4"/>
  <c r="F85" i="4"/>
  <c r="A85" i="4"/>
  <c r="Z84" i="4"/>
  <c r="A84" i="4"/>
  <c r="Z83" i="4"/>
  <c r="F83" i="4"/>
  <c r="A83" i="4"/>
  <c r="Z82" i="4"/>
  <c r="F82" i="4"/>
  <c r="A82" i="4"/>
  <c r="Z81" i="4"/>
  <c r="F81" i="4"/>
  <c r="A81" i="4"/>
  <c r="Z80" i="4"/>
  <c r="F80" i="4"/>
  <c r="A80" i="4"/>
  <c r="Z79" i="4"/>
  <c r="F79" i="4"/>
  <c r="A79" i="4"/>
  <c r="Z78" i="4"/>
  <c r="F78" i="4"/>
  <c r="A78" i="4"/>
  <c r="Z77" i="4"/>
  <c r="F77" i="4"/>
  <c r="A77" i="4"/>
  <c r="Z76" i="4"/>
  <c r="F76" i="4"/>
  <c r="A76" i="4"/>
  <c r="Z75" i="4"/>
  <c r="F75" i="4"/>
  <c r="A75" i="4"/>
  <c r="Z74" i="4"/>
  <c r="F74" i="4"/>
  <c r="A74" i="4"/>
  <c r="Z73" i="4"/>
  <c r="F73" i="4"/>
  <c r="A73" i="4"/>
  <c r="Z72" i="4"/>
  <c r="F72" i="4"/>
  <c r="A72" i="4"/>
  <c r="Z71" i="4"/>
  <c r="F71" i="4"/>
  <c r="A71" i="4"/>
  <c r="Z70" i="4"/>
  <c r="F70" i="4"/>
  <c r="A70" i="4"/>
  <c r="Z69" i="4"/>
  <c r="F69" i="4"/>
  <c r="A69" i="4"/>
  <c r="Z68" i="4"/>
  <c r="F68" i="4"/>
  <c r="A68" i="4"/>
  <c r="Z67" i="4"/>
  <c r="F67" i="4"/>
  <c r="A67" i="4"/>
  <c r="Z66" i="4"/>
  <c r="F66" i="4"/>
  <c r="A66" i="4"/>
  <c r="Z65" i="4"/>
  <c r="F65" i="4"/>
  <c r="A65" i="4"/>
  <c r="Z64" i="4"/>
  <c r="F64" i="4"/>
  <c r="A64" i="4"/>
  <c r="Z62" i="4"/>
  <c r="F62" i="4"/>
  <c r="A62" i="4"/>
  <c r="Z61" i="4"/>
  <c r="Z60" i="4"/>
  <c r="F60" i="4"/>
  <c r="A60" i="4"/>
  <c r="Z59" i="4"/>
  <c r="F59" i="4"/>
  <c r="A59" i="4"/>
  <c r="Z58" i="4"/>
  <c r="F58" i="4"/>
  <c r="A58" i="4"/>
  <c r="Z57" i="4"/>
  <c r="F57" i="4"/>
  <c r="A57" i="4"/>
  <c r="Z56" i="4"/>
  <c r="F56" i="4"/>
  <c r="A56" i="4"/>
  <c r="Z55" i="4"/>
  <c r="F55" i="4"/>
  <c r="A55" i="4"/>
  <c r="Z54" i="4"/>
  <c r="F54" i="4"/>
  <c r="A54" i="4"/>
  <c r="Z53" i="4"/>
  <c r="F53" i="4"/>
  <c r="A53" i="4"/>
  <c r="Z52" i="4"/>
  <c r="F52" i="4"/>
  <c r="A52" i="4"/>
  <c r="Z51" i="4"/>
  <c r="F51" i="4"/>
  <c r="A51" i="4"/>
  <c r="Z50" i="4"/>
  <c r="F50" i="4"/>
  <c r="A50" i="4"/>
  <c r="Z49" i="4"/>
  <c r="F49" i="4"/>
  <c r="A49" i="4"/>
  <c r="Z48" i="4"/>
  <c r="F48" i="4"/>
  <c r="A48" i="4"/>
  <c r="Z47" i="4"/>
  <c r="F47" i="4"/>
  <c r="A47" i="4"/>
  <c r="Z46" i="4"/>
  <c r="F46" i="4"/>
  <c r="A46" i="4"/>
  <c r="Z45" i="4"/>
  <c r="F45" i="4"/>
  <c r="A45" i="4"/>
  <c r="Z44" i="4"/>
  <c r="F44" i="4"/>
  <c r="A44" i="4"/>
  <c r="Z43" i="4"/>
  <c r="F43" i="4"/>
  <c r="A43" i="4"/>
  <c r="Z42" i="4"/>
  <c r="F42" i="4"/>
  <c r="Z41" i="4"/>
  <c r="F41" i="4"/>
  <c r="Z40" i="4"/>
  <c r="F40" i="4"/>
  <c r="A40" i="4"/>
  <c r="Z39" i="4"/>
  <c r="F39" i="4"/>
  <c r="A39" i="4"/>
  <c r="Z38" i="4"/>
  <c r="F38" i="4"/>
  <c r="A38" i="4"/>
  <c r="Z37" i="4"/>
  <c r="F37" i="4"/>
  <c r="A37" i="4"/>
  <c r="Z36" i="4"/>
  <c r="F36" i="4"/>
  <c r="A36" i="4"/>
  <c r="Z35" i="4"/>
  <c r="F35" i="4"/>
  <c r="A35" i="4"/>
  <c r="Z34" i="4"/>
  <c r="F34" i="4"/>
  <c r="A34" i="4"/>
  <c r="Z33" i="4"/>
  <c r="F33" i="4"/>
  <c r="A33" i="4"/>
  <c r="Z32" i="4"/>
  <c r="F32" i="4"/>
  <c r="A32" i="4"/>
  <c r="Z31" i="4"/>
  <c r="F31" i="4"/>
  <c r="A31" i="4"/>
  <c r="Z30" i="4"/>
  <c r="F30" i="4"/>
  <c r="A30" i="4"/>
  <c r="Z29" i="4"/>
  <c r="F29" i="4"/>
  <c r="A29" i="4"/>
  <c r="Z28" i="4"/>
  <c r="F28" i="4"/>
  <c r="A28" i="4"/>
  <c r="Z27" i="4"/>
  <c r="F27" i="4"/>
  <c r="A27" i="4"/>
  <c r="Z26" i="4"/>
  <c r="F26" i="4"/>
  <c r="Z25" i="4"/>
  <c r="F25" i="4"/>
  <c r="Z24" i="4"/>
  <c r="F24" i="4"/>
  <c r="Z23" i="4"/>
  <c r="F23" i="4"/>
  <c r="Z22" i="4"/>
  <c r="F22" i="4"/>
  <c r="A22" i="4"/>
  <c r="Z21" i="4"/>
  <c r="F21" i="4"/>
  <c r="A21" i="4"/>
  <c r="Z20" i="4"/>
  <c r="F20" i="4"/>
  <c r="A20" i="4"/>
  <c r="Z18" i="4"/>
  <c r="F18" i="4"/>
  <c r="A18" i="4"/>
  <c r="Z17" i="4"/>
  <c r="F17" i="4"/>
  <c r="A17" i="4"/>
  <c r="Z16" i="4"/>
  <c r="F16" i="4"/>
  <c r="A16" i="4"/>
  <c r="Z15" i="4"/>
  <c r="F15" i="4"/>
  <c r="A15" i="4"/>
  <c r="Z14" i="4"/>
  <c r="F14" i="4"/>
  <c r="A14" i="4"/>
  <c r="Z13" i="4"/>
  <c r="F13" i="4"/>
  <c r="A13" i="4"/>
  <c r="Z12" i="4"/>
  <c r="F12" i="4"/>
  <c r="A12" i="4"/>
  <c r="Z11" i="4"/>
  <c r="F11" i="4"/>
  <c r="A11" i="4"/>
  <c r="Z10" i="4"/>
  <c r="F10" i="4"/>
  <c r="A10" i="4"/>
  <c r="Z9" i="4"/>
  <c r="F9" i="4"/>
  <c r="A9" i="4"/>
  <c r="Z8" i="4"/>
  <c r="F8" i="4"/>
  <c r="A8" i="4"/>
  <c r="Z7" i="4"/>
  <c r="F7" i="4"/>
  <c r="A7" i="4"/>
  <c r="Z6" i="4"/>
  <c r="F6" i="4"/>
  <c r="A6" i="4"/>
  <c r="Z5" i="4"/>
  <c r="F5" i="4"/>
  <c r="A5" i="4"/>
  <c r="Z4" i="4"/>
  <c r="F4" i="4"/>
  <c r="A4" i="4"/>
  <c r="C14" i="13" l="1"/>
  <c r="C56" i="13"/>
  <c r="C48" i="13"/>
  <c r="C40" i="13"/>
  <c r="C63" i="13"/>
  <c r="C53" i="13"/>
  <c r="C58" i="13"/>
  <c r="C50" i="13"/>
  <c r="C42" i="13"/>
  <c r="C61" i="13"/>
  <c r="C55" i="13"/>
  <c r="C39" i="13"/>
  <c r="C67" i="13"/>
  <c r="C96" i="13"/>
  <c r="C45" i="13"/>
  <c r="C66" i="13"/>
  <c r="C68" i="13"/>
  <c r="C64" i="13"/>
  <c r="C70" i="13"/>
  <c r="C52" i="13"/>
  <c r="C57" i="13"/>
  <c r="C49" i="13"/>
  <c r="C41" i="13"/>
  <c r="C62" i="13"/>
  <c r="C65" i="13"/>
  <c r="C97" i="13"/>
  <c r="C54" i="13"/>
  <c r="C46" i="13"/>
  <c r="C38" i="13"/>
  <c r="C69" i="13"/>
  <c r="C51" i="13"/>
  <c r="C43" i="13"/>
  <c r="C60" i="13"/>
  <c r="C44" i="13"/>
  <c r="C59" i="13"/>
  <c r="C47" i="13"/>
  <c r="J29" i="18"/>
  <c r="K29" i="18" l="1"/>
  <c r="O29" i="18"/>
  <c r="N29" i="18"/>
  <c r="M29" i="18"/>
  <c r="L29" i="18"/>
  <c r="I29" i="18"/>
  <c r="H29" i="18"/>
  <c r="G29" i="18"/>
  <c r="G30" i="18" s="1"/>
  <c r="F29" i="18"/>
  <c r="C7" i="14" l="1"/>
  <c r="I30" i="18"/>
  <c r="C9" i="14"/>
  <c r="M30" i="18"/>
  <c r="C10" i="14"/>
  <c r="O30" i="18"/>
  <c r="C8" i="14"/>
  <c r="K30" i="18"/>
  <c r="D9" i="14"/>
  <c r="D7" i="14"/>
  <c r="D8" i="14"/>
  <c r="D10" i="14"/>
  <c r="J22" i="10" l="1"/>
  <c r="C4" i="17" l="1"/>
  <c r="H4" i="17" s="1"/>
  <c r="D4" i="17"/>
  <c r="E4" i="17" l="1"/>
  <c r="F4" i="17"/>
  <c r="G4" i="17"/>
  <c r="Z255" i="4"/>
  <c r="Z254" i="4"/>
  <c r="Z253" i="4"/>
  <c r="Z252" i="4"/>
  <c r="Z251" i="4"/>
  <c r="Z250" i="4"/>
  <c r="Z249" i="4"/>
  <c r="Z248" i="4"/>
  <c r="Z247" i="4"/>
  <c r="Z246" i="4"/>
  <c r="Z245" i="4"/>
  <c r="Z244" i="4"/>
  <c r="Z243" i="4"/>
  <c r="Z242" i="4"/>
  <c r="Z241" i="4"/>
  <c r="Z240" i="4"/>
  <c r="Z239" i="4"/>
  <c r="Z238" i="4"/>
  <c r="Z237" i="4"/>
  <c r="Z236" i="4"/>
  <c r="Z235" i="4"/>
  <c r="Z234" i="4"/>
  <c r="Z233" i="4"/>
  <c r="Z232" i="4"/>
  <c r="Z231" i="4"/>
  <c r="Z230" i="4"/>
  <c r="Z229" i="4"/>
  <c r="Z228" i="4"/>
  <c r="Z227" i="4"/>
  <c r="Z226" i="4"/>
  <c r="Z225" i="4"/>
  <c r="Z224" i="4"/>
  <c r="Z223" i="4"/>
  <c r="Z222" i="4"/>
  <c r="Z221" i="4"/>
  <c r="Z220" i="4"/>
  <c r="Z219" i="4"/>
  <c r="Z218" i="4"/>
  <c r="Z217" i="4"/>
  <c r="Z216" i="4"/>
  <c r="Z215" i="4"/>
  <c r="Z214" i="4"/>
  <c r="Z213" i="4"/>
  <c r="Z212" i="4"/>
  <c r="Z211" i="4"/>
  <c r="Z210" i="4"/>
  <c r="Z209" i="4"/>
  <c r="Z208" i="4"/>
  <c r="Z207" i="4"/>
  <c r="Z206" i="4"/>
  <c r="Z205" i="4"/>
  <c r="Z204" i="4"/>
  <c r="Z203" i="4"/>
  <c r="Z202" i="4"/>
  <c r="Z201" i="4"/>
  <c r="Z200" i="4"/>
  <c r="Z199" i="4"/>
  <c r="Z198" i="4"/>
  <c r="Z197" i="4"/>
  <c r="Z196" i="4"/>
  <c r="Z195" i="4"/>
  <c r="Z194" i="4"/>
  <c r="Z193" i="4"/>
  <c r="Z192" i="4"/>
  <c r="Z191" i="4"/>
  <c r="Z190" i="4"/>
  <c r="Z189" i="4"/>
  <c r="Z188" i="4"/>
  <c r="Z187" i="4"/>
  <c r="Z186" i="4"/>
  <c r="Z185" i="4"/>
  <c r="Z184" i="4"/>
  <c r="Z183" i="4"/>
  <c r="Z182" i="4"/>
  <c r="Z181" i="4"/>
  <c r="Z180" i="4"/>
  <c r="Z179" i="4"/>
  <c r="Z178" i="4"/>
  <c r="Z177" i="4"/>
  <c r="Z176" i="4"/>
  <c r="Z175" i="4"/>
  <c r="Z174" i="4"/>
  <c r="Z173" i="4"/>
  <c r="Z172" i="4"/>
  <c r="Z171" i="4"/>
  <c r="Z170" i="4"/>
  <c r="Z169" i="4"/>
  <c r="Z168" i="4"/>
  <c r="Z167" i="4"/>
  <c r="Z166" i="4"/>
  <c r="Z165" i="4"/>
  <c r="Z164" i="4"/>
  <c r="Z163" i="4"/>
  <c r="Z162" i="4"/>
  <c r="Z161" i="4"/>
  <c r="Z160" i="4"/>
  <c r="Z159" i="4"/>
  <c r="Z158" i="4"/>
  <c r="Z157" i="4"/>
  <c r="Z156" i="4"/>
  <c r="Z155" i="4"/>
  <c r="Z154" i="4"/>
  <c r="Z153" i="4"/>
  <c r="Z152" i="4"/>
  <c r="Z151" i="4"/>
  <c r="Z150" i="4"/>
  <c r="Z149" i="4"/>
  <c r="Z148" i="4"/>
  <c r="Z147" i="4"/>
  <c r="Z146" i="4"/>
  <c r="Z145" i="4"/>
  <c r="Z144" i="4"/>
  <c r="Z143" i="4"/>
  <c r="Z142" i="4"/>
  <c r="Z141" i="4"/>
  <c r="Z140" i="4"/>
  <c r="Z139" i="4"/>
  <c r="Z138" i="4"/>
  <c r="Z137" i="4"/>
  <c r="Z136" i="4"/>
  <c r="Z135" i="4"/>
  <c r="Z134" i="4"/>
  <c r="Z133" i="4"/>
  <c r="Z132" i="4"/>
  <c r="Z131" i="4"/>
  <c r="Z130" i="4"/>
  <c r="Z129" i="4"/>
  <c r="Z128" i="4"/>
  <c r="Z127" i="4"/>
  <c r="Z126" i="4"/>
  <c r="Z125" i="4"/>
  <c r="Z124" i="4"/>
  <c r="Z123" i="4"/>
  <c r="Z122" i="4"/>
  <c r="Z121" i="4"/>
  <c r="Z120" i="4"/>
  <c r="Z119" i="4"/>
  <c r="Z118" i="4"/>
  <c r="Z117" i="4"/>
  <c r="Z116" i="4"/>
  <c r="Z115" i="4"/>
  <c r="Z114" i="4"/>
  <c r="Z113" i="4"/>
  <c r="Z112" i="4"/>
  <c r="D116" i="13" l="1"/>
  <c r="D115" i="13"/>
  <c r="D114" i="13"/>
  <c r="D113" i="13"/>
  <c r="D112" i="13"/>
  <c r="D111" i="13"/>
  <c r="D110" i="13"/>
  <c r="D109" i="13"/>
  <c r="D108" i="13"/>
  <c r="D107" i="13"/>
  <c r="D106" i="13"/>
  <c r="D105" i="13"/>
  <c r="D104" i="13"/>
  <c r="D103" i="13"/>
  <c r="D102" i="13"/>
  <c r="D99" i="13"/>
  <c r="D98" i="13"/>
  <c r="D95" i="13"/>
  <c r="D94" i="13"/>
  <c r="D93" i="13"/>
  <c r="D92" i="13"/>
  <c r="D91" i="13"/>
  <c r="D90" i="13"/>
  <c r="D89" i="13"/>
  <c r="D88" i="13"/>
  <c r="D87" i="13"/>
  <c r="D86" i="13"/>
  <c r="D85" i="13"/>
  <c r="D84" i="13"/>
  <c r="D83" i="13"/>
  <c r="D82" i="13"/>
  <c r="D81" i="13"/>
  <c r="D80" i="13"/>
  <c r="D79" i="13"/>
  <c r="D78" i="13"/>
  <c r="D77" i="13"/>
  <c r="D76" i="13"/>
  <c r="D75" i="13"/>
  <c r="D74" i="13"/>
  <c r="D73" i="13"/>
  <c r="D37" i="13"/>
  <c r="D36" i="13"/>
  <c r="D35" i="13"/>
  <c r="D34" i="13"/>
  <c r="D33" i="13"/>
  <c r="D32" i="13"/>
  <c r="D31" i="13"/>
  <c r="D30" i="13"/>
  <c r="D29" i="13"/>
  <c r="D28" i="13"/>
  <c r="D27" i="13"/>
  <c r="D26" i="13"/>
  <c r="D25" i="13"/>
  <c r="D24" i="13"/>
  <c r="D23" i="13"/>
  <c r="D22" i="13"/>
  <c r="D21" i="13"/>
  <c r="D20" i="13"/>
  <c r="D19" i="13"/>
  <c r="D18" i="13"/>
  <c r="D15" i="13"/>
  <c r="D14" i="13"/>
  <c r="D13" i="13"/>
  <c r="D12" i="13"/>
  <c r="D11" i="13"/>
  <c r="D10" i="13"/>
  <c r="D9" i="13"/>
  <c r="D7" i="13"/>
  <c r="D6" i="13"/>
  <c r="D5" i="13"/>
  <c r="D4" i="13"/>
  <c r="B98" i="13"/>
  <c r="B112" i="13"/>
  <c r="B111" i="13"/>
  <c r="B110" i="13"/>
  <c r="B90" i="13"/>
  <c r="B89" i="13"/>
  <c r="B88" i="13"/>
  <c r="B87" i="13"/>
  <c r="B86" i="13"/>
  <c r="B32" i="13"/>
  <c r="B31" i="13"/>
  <c r="B30" i="13"/>
  <c r="B29" i="13"/>
  <c r="B28" i="13"/>
  <c r="B27" i="13"/>
  <c r="B26" i="13"/>
  <c r="B25" i="13"/>
  <c r="B24" i="13"/>
  <c r="B23" i="13"/>
  <c r="B22" i="13"/>
  <c r="B21" i="13"/>
  <c r="B116" i="13"/>
  <c r="B115" i="13"/>
  <c r="B114" i="13"/>
  <c r="B113" i="13"/>
  <c r="B109" i="13"/>
  <c r="B108" i="13"/>
  <c r="B107" i="13"/>
  <c r="B106" i="13"/>
  <c r="B105" i="13"/>
  <c r="B104" i="13"/>
  <c r="B103" i="13"/>
  <c r="B102" i="13"/>
  <c r="B99" i="13"/>
  <c r="B95" i="13"/>
  <c r="B94" i="13"/>
  <c r="B93" i="13"/>
  <c r="B92" i="13"/>
  <c r="B91" i="13"/>
  <c r="B85" i="13"/>
  <c r="B84" i="13"/>
  <c r="B83" i="13"/>
  <c r="B82" i="13"/>
  <c r="B81" i="13"/>
  <c r="B80" i="13"/>
  <c r="B79" i="13"/>
  <c r="B78" i="13"/>
  <c r="B77" i="13"/>
  <c r="B76" i="13"/>
  <c r="B75" i="13"/>
  <c r="B74" i="13"/>
  <c r="B73" i="13"/>
  <c r="B37" i="13"/>
  <c r="B36" i="13"/>
  <c r="B35" i="13"/>
  <c r="B34" i="13"/>
  <c r="B33" i="13"/>
  <c r="B20" i="13"/>
  <c r="B19" i="13"/>
  <c r="B18" i="13"/>
  <c r="B15" i="13"/>
  <c r="B14" i="13"/>
  <c r="B13" i="13"/>
  <c r="B12" i="13"/>
  <c r="B11" i="13"/>
  <c r="B10" i="13"/>
  <c r="B9" i="13"/>
  <c r="B8" i="13"/>
  <c r="B7" i="13"/>
  <c r="B6" i="13"/>
  <c r="B5" i="13"/>
  <c r="B4" i="13"/>
  <c r="B2" i="13" l="1"/>
  <c r="F86" i="11"/>
  <c r="F85" i="11"/>
  <c r="F87" i="11"/>
  <c r="F67" i="11"/>
  <c r="F57" i="11"/>
  <c r="F56" i="11"/>
  <c r="F25" i="11"/>
  <c r="F15" i="11"/>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S2" i="4" l="1"/>
  <c r="R2" i="4"/>
  <c r="G57" i="11"/>
  <c r="K57" i="11" s="1"/>
  <c r="E57" i="11"/>
  <c r="G56" i="11"/>
  <c r="K56" i="11" s="1"/>
  <c r="E56" i="11"/>
  <c r="G67" i="11"/>
  <c r="K67" i="11" s="1"/>
  <c r="E67" i="11"/>
  <c r="G15" i="11"/>
  <c r="K15" i="11" s="1"/>
  <c r="E15" i="11"/>
  <c r="G86" i="11"/>
  <c r="K86" i="11" s="1"/>
  <c r="E86" i="11"/>
  <c r="G25" i="11" l="1"/>
  <c r="K25" i="11" s="1"/>
  <c r="E25" i="11"/>
  <c r="G17" i="10" l="1"/>
  <c r="Q3" i="4" s="1"/>
  <c r="G16" i="10"/>
  <c r="P3" i="4" s="1"/>
  <c r="G15" i="10"/>
  <c r="O3" i="4" s="1"/>
  <c r="G14" i="10"/>
  <c r="N3" i="4" s="1"/>
  <c r="G13" i="10"/>
  <c r="G12" i="10"/>
  <c r="L3" i="4" s="1"/>
  <c r="G11" i="10"/>
  <c r="K3" i="4" s="1"/>
  <c r="G10" i="10"/>
  <c r="G9" i="10"/>
  <c r="I3" i="4" s="1"/>
  <c r="N88" i="4" l="1"/>
  <c r="N89" i="4"/>
  <c r="O88" i="4"/>
  <c r="O89" i="4"/>
  <c r="K88" i="4"/>
  <c r="K89" i="4"/>
  <c r="P89" i="4"/>
  <c r="P88" i="4"/>
  <c r="L89" i="4"/>
  <c r="L88" i="4"/>
  <c r="I89" i="4"/>
  <c r="I88" i="4"/>
  <c r="Q89" i="4"/>
  <c r="Q88" i="4"/>
  <c r="I63" i="4"/>
  <c r="G63" i="4" s="1"/>
  <c r="I19" i="4"/>
  <c r="G19" i="4" s="1"/>
  <c r="N110" i="4"/>
  <c r="N103" i="4"/>
  <c r="N96" i="4"/>
  <c r="N94" i="4"/>
  <c r="N92" i="4"/>
  <c r="N90" i="4"/>
  <c r="N86" i="4"/>
  <c r="N82" i="4"/>
  <c r="N108" i="4"/>
  <c r="N106" i="4"/>
  <c r="N84" i="4"/>
  <c r="N80" i="4"/>
  <c r="N78" i="4"/>
  <c r="N76" i="4"/>
  <c r="N74" i="4"/>
  <c r="N72" i="4"/>
  <c r="N70" i="4"/>
  <c r="N67" i="4"/>
  <c r="N60" i="4"/>
  <c r="N58" i="4"/>
  <c r="N56" i="4"/>
  <c r="N47" i="4"/>
  <c r="N102" i="4"/>
  <c r="N100" i="4"/>
  <c r="N99" i="4"/>
  <c r="N97" i="4"/>
  <c r="N65" i="4"/>
  <c r="N62" i="4"/>
  <c r="N54" i="4"/>
  <c r="N111" i="4"/>
  <c r="N109" i="4"/>
  <c r="N105" i="4"/>
  <c r="N95" i="4"/>
  <c r="N93" i="4"/>
  <c r="N91" i="4"/>
  <c r="N87" i="4"/>
  <c r="N83" i="4"/>
  <c r="N81" i="4"/>
  <c r="N107" i="4"/>
  <c r="N85" i="4"/>
  <c r="N79" i="4"/>
  <c r="N77" i="4"/>
  <c r="N75" i="4"/>
  <c r="N104" i="4"/>
  <c r="N73" i="4"/>
  <c r="N71" i="4"/>
  <c r="N69" i="4"/>
  <c r="N68" i="4"/>
  <c r="N59" i="4"/>
  <c r="N57" i="4"/>
  <c r="N49" i="4"/>
  <c r="N22" i="4"/>
  <c r="N20" i="4"/>
  <c r="N17" i="4"/>
  <c r="N15" i="4"/>
  <c r="N13" i="4"/>
  <c r="N11" i="4"/>
  <c r="N9" i="4"/>
  <c r="N7" i="4"/>
  <c r="N5" i="4"/>
  <c r="N25" i="4"/>
  <c r="N52" i="4"/>
  <c r="N46" i="4"/>
  <c r="N39" i="4"/>
  <c r="N37" i="4"/>
  <c r="N35" i="4"/>
  <c r="N33" i="4"/>
  <c r="N31" i="4"/>
  <c r="N29" i="4"/>
  <c r="N27" i="4"/>
  <c r="N40" i="4"/>
  <c r="N24" i="4"/>
  <c r="N14" i="4"/>
  <c r="N12" i="4"/>
  <c r="N10" i="4"/>
  <c r="N32" i="4"/>
  <c r="N30" i="4"/>
  <c r="N28" i="4"/>
  <c r="N23" i="4"/>
  <c r="N101" i="4"/>
  <c r="N98" i="4"/>
  <c r="N66" i="4"/>
  <c r="N64" i="4"/>
  <c r="N50" i="4"/>
  <c r="N8" i="4"/>
  <c r="N6" i="4"/>
  <c r="N55" i="4"/>
  <c r="N53" i="4"/>
  <c r="N43" i="4"/>
  <c r="N41" i="4"/>
  <c r="N21" i="4"/>
  <c r="N18" i="4"/>
  <c r="N16" i="4"/>
  <c r="N4" i="4"/>
  <c r="N26" i="4"/>
  <c r="N42" i="4"/>
  <c r="N38" i="4"/>
  <c r="N36" i="4"/>
  <c r="N51" i="4"/>
  <c r="N45" i="4"/>
  <c r="N34" i="4"/>
  <c r="N44" i="4"/>
  <c r="K107" i="4"/>
  <c r="K85" i="4"/>
  <c r="K79" i="4"/>
  <c r="K77" i="4"/>
  <c r="K75" i="4"/>
  <c r="K40" i="4"/>
  <c r="K104" i="4"/>
  <c r="K73" i="4"/>
  <c r="K71" i="4"/>
  <c r="K69" i="4"/>
  <c r="K68" i="4"/>
  <c r="K59" i="4"/>
  <c r="K57" i="4"/>
  <c r="K101" i="4"/>
  <c r="K98" i="4"/>
  <c r="K66" i="4"/>
  <c r="K64" i="4"/>
  <c r="K55" i="4"/>
  <c r="K53" i="4"/>
  <c r="K51" i="4"/>
  <c r="K49" i="4"/>
  <c r="K46" i="4"/>
  <c r="K44" i="4"/>
  <c r="K110" i="4"/>
  <c r="K103" i="4"/>
  <c r="K96" i="4"/>
  <c r="K94" i="4"/>
  <c r="K92" i="4"/>
  <c r="K90" i="4"/>
  <c r="K86" i="4"/>
  <c r="K82" i="4"/>
  <c r="K108" i="4"/>
  <c r="K106" i="4"/>
  <c r="K84" i="4"/>
  <c r="K80" i="4"/>
  <c r="K78" i="4"/>
  <c r="K76" i="4"/>
  <c r="K74" i="4"/>
  <c r="K72" i="4"/>
  <c r="K70" i="4"/>
  <c r="K67" i="4"/>
  <c r="K60" i="4"/>
  <c r="K58" i="4"/>
  <c r="K56" i="4"/>
  <c r="K47" i="4"/>
  <c r="K102" i="4"/>
  <c r="K100" i="4"/>
  <c r="K99" i="4"/>
  <c r="K97" i="4"/>
  <c r="K65" i="4"/>
  <c r="K62" i="4"/>
  <c r="K54" i="4"/>
  <c r="K52" i="4"/>
  <c r="K50" i="4"/>
  <c r="K105" i="4"/>
  <c r="K45" i="4"/>
  <c r="K38" i="4"/>
  <c r="K36" i="4"/>
  <c r="K32" i="4"/>
  <c r="K30" i="4"/>
  <c r="K28" i="4"/>
  <c r="K26" i="4"/>
  <c r="K23" i="4"/>
  <c r="K41" i="4"/>
  <c r="K111" i="4"/>
  <c r="K109" i="4"/>
  <c r="K34" i="4"/>
  <c r="K21" i="4"/>
  <c r="K18" i="4"/>
  <c r="K25" i="4"/>
  <c r="K7" i="4"/>
  <c r="K10" i="4"/>
  <c r="K22" i="4"/>
  <c r="K20" i="4"/>
  <c r="K17" i="4"/>
  <c r="K15" i="4"/>
  <c r="K13" i="4"/>
  <c r="K11" i="4"/>
  <c r="K9" i="4"/>
  <c r="K5" i="4"/>
  <c r="K24" i="4"/>
  <c r="K12" i="4"/>
  <c r="K39" i="4"/>
  <c r="K37" i="4"/>
  <c r="K35" i="4"/>
  <c r="K33" i="4"/>
  <c r="K31" i="4"/>
  <c r="K29" i="4"/>
  <c r="K27" i="4"/>
  <c r="K16" i="4"/>
  <c r="K14" i="4"/>
  <c r="K8" i="4"/>
  <c r="K6" i="4"/>
  <c r="K4" i="4"/>
  <c r="K83" i="4"/>
  <c r="K81" i="4"/>
  <c r="K43" i="4"/>
  <c r="K42" i="4"/>
  <c r="K95" i="4"/>
  <c r="K93" i="4"/>
  <c r="K91" i="4"/>
  <c r="K87" i="4"/>
  <c r="P72" i="4"/>
  <c r="P70" i="4"/>
  <c r="P67" i="4"/>
  <c r="P60" i="4"/>
  <c r="P58" i="4"/>
  <c r="P56" i="4"/>
  <c r="P47" i="4"/>
  <c r="P41" i="4"/>
  <c r="P102" i="4"/>
  <c r="P100" i="4"/>
  <c r="P99" i="4"/>
  <c r="P97" i="4"/>
  <c r="P65" i="4"/>
  <c r="P62" i="4"/>
  <c r="P54" i="4"/>
  <c r="P52" i="4"/>
  <c r="P50" i="4"/>
  <c r="P48" i="4"/>
  <c r="P45" i="4"/>
  <c r="P43" i="4"/>
  <c r="P111" i="4"/>
  <c r="P109" i="4"/>
  <c r="P105" i="4"/>
  <c r="P95" i="4"/>
  <c r="P93" i="4"/>
  <c r="P91" i="4"/>
  <c r="P87" i="4"/>
  <c r="P83" i="4"/>
  <c r="P81" i="4"/>
  <c r="P107" i="4"/>
  <c r="P85" i="4"/>
  <c r="P79" i="4"/>
  <c r="P77" i="4"/>
  <c r="P75" i="4"/>
  <c r="P104" i="4"/>
  <c r="P73" i="4"/>
  <c r="P71" i="4"/>
  <c r="P69" i="4"/>
  <c r="P68" i="4"/>
  <c r="P59" i="4"/>
  <c r="P57" i="4"/>
  <c r="P101" i="4"/>
  <c r="P98" i="4"/>
  <c r="P66" i="4"/>
  <c r="P64" i="4"/>
  <c r="P55" i="4"/>
  <c r="P53" i="4"/>
  <c r="P51" i="4"/>
  <c r="P49" i="4"/>
  <c r="P46" i="4"/>
  <c r="P110" i="4"/>
  <c r="P103" i="4"/>
  <c r="P96" i="4"/>
  <c r="P94" i="4"/>
  <c r="P92" i="4"/>
  <c r="P90" i="4"/>
  <c r="P86" i="4"/>
  <c r="P82" i="4"/>
  <c r="P39" i="4"/>
  <c r="P24" i="4"/>
  <c r="P33" i="4"/>
  <c r="P29" i="4"/>
  <c r="P27" i="4"/>
  <c r="P31" i="4"/>
  <c r="P80" i="4"/>
  <c r="P78" i="4"/>
  <c r="P76" i="4"/>
  <c r="P74" i="4"/>
  <c r="P21" i="4"/>
  <c r="P18" i="4"/>
  <c r="P16" i="4"/>
  <c r="P14" i="4"/>
  <c r="P12" i="4"/>
  <c r="P10" i="4"/>
  <c r="P8" i="4"/>
  <c r="P6" i="4"/>
  <c r="P4" i="4"/>
  <c r="P37" i="4"/>
  <c r="P35" i="4"/>
  <c r="P84" i="4"/>
  <c r="P42" i="4"/>
  <c r="P38" i="4"/>
  <c r="P36" i="4"/>
  <c r="P32" i="4"/>
  <c r="P30" i="4"/>
  <c r="P28" i="4"/>
  <c r="P26" i="4"/>
  <c r="P23" i="4"/>
  <c r="P34" i="4"/>
  <c r="P25" i="4"/>
  <c r="P108" i="4"/>
  <c r="P106" i="4"/>
  <c r="P44" i="4"/>
  <c r="P40" i="4"/>
  <c r="P22" i="4"/>
  <c r="P20" i="4"/>
  <c r="P17" i="4"/>
  <c r="P15" i="4"/>
  <c r="P13" i="4"/>
  <c r="P11" i="4"/>
  <c r="P9" i="4"/>
  <c r="P7" i="4"/>
  <c r="P5" i="4"/>
  <c r="L104" i="4"/>
  <c r="L73" i="4"/>
  <c r="L71" i="4"/>
  <c r="L69" i="4"/>
  <c r="L68" i="4"/>
  <c r="L59" i="4"/>
  <c r="L57" i="4"/>
  <c r="L101" i="4"/>
  <c r="L98" i="4"/>
  <c r="L66" i="4"/>
  <c r="L64" i="4"/>
  <c r="L55" i="4"/>
  <c r="L53" i="4"/>
  <c r="L51" i="4"/>
  <c r="L49" i="4"/>
  <c r="L46" i="4"/>
  <c r="L44" i="4"/>
  <c r="L42" i="4"/>
  <c r="L110" i="4"/>
  <c r="L103" i="4"/>
  <c r="L96" i="4"/>
  <c r="L94" i="4"/>
  <c r="L92" i="4"/>
  <c r="L90" i="4"/>
  <c r="L86" i="4"/>
  <c r="L82" i="4"/>
  <c r="L108" i="4"/>
  <c r="L106" i="4"/>
  <c r="L84" i="4"/>
  <c r="L80" i="4"/>
  <c r="L78" i="4"/>
  <c r="L76" i="4"/>
  <c r="L74" i="4"/>
  <c r="L72" i="4"/>
  <c r="L70" i="4"/>
  <c r="L67" i="4"/>
  <c r="L60" i="4"/>
  <c r="L58" i="4"/>
  <c r="L56" i="4"/>
  <c r="L47" i="4"/>
  <c r="L102" i="4"/>
  <c r="L100" i="4"/>
  <c r="L99" i="4"/>
  <c r="L97" i="4"/>
  <c r="L65" i="4"/>
  <c r="L62" i="4"/>
  <c r="L54" i="4"/>
  <c r="L52" i="4"/>
  <c r="L50" i="4"/>
  <c r="L111" i="4"/>
  <c r="L109" i="4"/>
  <c r="L105" i="4"/>
  <c r="L95" i="4"/>
  <c r="L93" i="4"/>
  <c r="L91" i="4"/>
  <c r="L87" i="4"/>
  <c r="L83" i="4"/>
  <c r="L81" i="4"/>
  <c r="L34" i="4"/>
  <c r="L25" i="4"/>
  <c r="L107" i="4"/>
  <c r="L40" i="4"/>
  <c r="L28" i="4"/>
  <c r="L22" i="4"/>
  <c r="L20" i="4"/>
  <c r="L17" i="4"/>
  <c r="L15" i="4"/>
  <c r="L13" i="4"/>
  <c r="L11" i="4"/>
  <c r="L9" i="4"/>
  <c r="L7" i="4"/>
  <c r="L5" i="4"/>
  <c r="L30" i="4"/>
  <c r="L26" i="4"/>
  <c r="L39" i="4"/>
  <c r="L37" i="4"/>
  <c r="L35" i="4"/>
  <c r="L33" i="4"/>
  <c r="L31" i="4"/>
  <c r="L29" i="4"/>
  <c r="L27" i="4"/>
  <c r="L36" i="4"/>
  <c r="L32" i="4"/>
  <c r="L24" i="4"/>
  <c r="L48" i="4"/>
  <c r="L43" i="4"/>
  <c r="L23" i="4"/>
  <c r="L79" i="4"/>
  <c r="L77" i="4"/>
  <c r="L75" i="4"/>
  <c r="L41" i="4"/>
  <c r="L21" i="4"/>
  <c r="L18" i="4"/>
  <c r="L16" i="4"/>
  <c r="L14" i="4"/>
  <c r="L12" i="4"/>
  <c r="L10" i="4"/>
  <c r="L8" i="4"/>
  <c r="L6" i="4"/>
  <c r="L4" i="4"/>
  <c r="L85" i="4"/>
  <c r="L45" i="4"/>
  <c r="L38" i="4"/>
  <c r="O108" i="4"/>
  <c r="O106" i="4"/>
  <c r="O84" i="4"/>
  <c r="O80" i="4"/>
  <c r="O78" i="4"/>
  <c r="O76" i="4"/>
  <c r="O74" i="4"/>
  <c r="O39" i="4"/>
  <c r="O72" i="4"/>
  <c r="O70" i="4"/>
  <c r="O67" i="4"/>
  <c r="O60" i="4"/>
  <c r="O58" i="4"/>
  <c r="O56" i="4"/>
  <c r="O47" i="4"/>
  <c r="O41" i="4"/>
  <c r="O102" i="4"/>
  <c r="O100" i="4"/>
  <c r="O99" i="4"/>
  <c r="O97" i="4"/>
  <c r="O65" i="4"/>
  <c r="O62" i="4"/>
  <c r="O54" i="4"/>
  <c r="O52" i="4"/>
  <c r="O50" i="4"/>
  <c r="O48" i="4"/>
  <c r="O45" i="4"/>
  <c r="O43" i="4"/>
  <c r="O111" i="4"/>
  <c r="O109" i="4"/>
  <c r="O105" i="4"/>
  <c r="O95" i="4"/>
  <c r="O93" i="4"/>
  <c r="O91" i="4"/>
  <c r="O87" i="4"/>
  <c r="O83" i="4"/>
  <c r="O81" i="4"/>
  <c r="O107" i="4"/>
  <c r="O85" i="4"/>
  <c r="O79" i="4"/>
  <c r="O77" i="4"/>
  <c r="O75" i="4"/>
  <c r="O104" i="4"/>
  <c r="O73" i="4"/>
  <c r="O71" i="4"/>
  <c r="O69" i="4"/>
  <c r="O68" i="4"/>
  <c r="O59" i="4"/>
  <c r="O57" i="4"/>
  <c r="O101" i="4"/>
  <c r="O98" i="4"/>
  <c r="O66" i="4"/>
  <c r="O64" i="4"/>
  <c r="O55" i="4"/>
  <c r="O53" i="4"/>
  <c r="O51" i="4"/>
  <c r="O49" i="4"/>
  <c r="O46" i="4"/>
  <c r="O37" i="4"/>
  <c r="O35" i="4"/>
  <c r="O33" i="4"/>
  <c r="O31" i="4"/>
  <c r="O29" i="4"/>
  <c r="O27" i="4"/>
  <c r="O24" i="4"/>
  <c r="O7" i="4"/>
  <c r="O9" i="4"/>
  <c r="O5" i="4"/>
  <c r="O82" i="4"/>
  <c r="O13" i="4"/>
  <c r="O96" i="4"/>
  <c r="O94" i="4"/>
  <c r="O92" i="4"/>
  <c r="O90" i="4"/>
  <c r="O86" i="4"/>
  <c r="O21" i="4"/>
  <c r="O18" i="4"/>
  <c r="O16" i="4"/>
  <c r="O14" i="4"/>
  <c r="O12" i="4"/>
  <c r="O10" i="4"/>
  <c r="O8" i="4"/>
  <c r="O6" i="4"/>
  <c r="O4" i="4"/>
  <c r="O20" i="4"/>
  <c r="O15" i="4"/>
  <c r="O103" i="4"/>
  <c r="O42" i="4"/>
  <c r="O38" i="4"/>
  <c r="O36" i="4"/>
  <c r="O32" i="4"/>
  <c r="O30" i="4"/>
  <c r="O28" i="4"/>
  <c r="O26" i="4"/>
  <c r="O23" i="4"/>
  <c r="O22" i="4"/>
  <c r="O11" i="4"/>
  <c r="O110" i="4"/>
  <c r="O34" i="4"/>
  <c r="O44" i="4"/>
  <c r="O40" i="4"/>
  <c r="O25" i="4"/>
  <c r="O17" i="4"/>
  <c r="I102" i="4"/>
  <c r="I100" i="4"/>
  <c r="I99" i="4"/>
  <c r="I97" i="4"/>
  <c r="I65" i="4"/>
  <c r="I62" i="4"/>
  <c r="I54" i="4"/>
  <c r="I52" i="4"/>
  <c r="I50" i="4"/>
  <c r="I45" i="4"/>
  <c r="I43" i="4"/>
  <c r="I111" i="4"/>
  <c r="I109" i="4"/>
  <c r="I105" i="4"/>
  <c r="I95" i="4"/>
  <c r="I93" i="4"/>
  <c r="I91" i="4"/>
  <c r="I87" i="4"/>
  <c r="I83" i="4"/>
  <c r="I81" i="4"/>
  <c r="I107" i="4"/>
  <c r="I85" i="4"/>
  <c r="I79" i="4"/>
  <c r="I77" i="4"/>
  <c r="I75" i="4"/>
  <c r="I104" i="4"/>
  <c r="I73" i="4"/>
  <c r="I71" i="4"/>
  <c r="I69" i="4"/>
  <c r="I68" i="4"/>
  <c r="I59" i="4"/>
  <c r="I57" i="4"/>
  <c r="I101" i="4"/>
  <c r="I98" i="4"/>
  <c r="I66" i="4"/>
  <c r="I64" i="4"/>
  <c r="I61" i="4"/>
  <c r="G61" i="4" s="1"/>
  <c r="I55" i="4"/>
  <c r="I53" i="4"/>
  <c r="I51" i="4"/>
  <c r="I49" i="4"/>
  <c r="I46" i="4"/>
  <c r="I44" i="4"/>
  <c r="I110" i="4"/>
  <c r="I103" i="4"/>
  <c r="I96" i="4"/>
  <c r="I94" i="4"/>
  <c r="I92" i="4"/>
  <c r="I90" i="4"/>
  <c r="I86" i="4"/>
  <c r="I82" i="4"/>
  <c r="I108" i="4"/>
  <c r="I106" i="4"/>
  <c r="I84" i="4"/>
  <c r="I80" i="4"/>
  <c r="I78" i="4"/>
  <c r="I76" i="4"/>
  <c r="I74" i="4"/>
  <c r="I56" i="4"/>
  <c r="I42" i="4"/>
  <c r="I14" i="4"/>
  <c r="I10" i="4"/>
  <c r="I8" i="4"/>
  <c r="I6" i="4"/>
  <c r="I41" i="4"/>
  <c r="I21" i="4"/>
  <c r="I18" i="4"/>
  <c r="I16" i="4"/>
  <c r="I12" i="4"/>
  <c r="I4" i="4"/>
  <c r="I38" i="4"/>
  <c r="I36" i="4"/>
  <c r="I32" i="4"/>
  <c r="I30" i="4"/>
  <c r="I23" i="4"/>
  <c r="I13" i="4"/>
  <c r="I11" i="4"/>
  <c r="I58" i="4"/>
  <c r="I24" i="4"/>
  <c r="I40" i="4"/>
  <c r="I22" i="4"/>
  <c r="I17" i="4"/>
  <c r="I15" i="4"/>
  <c r="I5" i="4"/>
  <c r="I72" i="4"/>
  <c r="I47" i="4"/>
  <c r="I25" i="4"/>
  <c r="I20" i="4"/>
  <c r="I9" i="4"/>
  <c r="I70" i="4"/>
  <c r="I7" i="4"/>
  <c r="I60" i="4"/>
  <c r="I39" i="4"/>
  <c r="I37" i="4"/>
  <c r="I35" i="4"/>
  <c r="I31" i="4"/>
  <c r="I29" i="4"/>
  <c r="I27" i="4"/>
  <c r="I67" i="4"/>
  <c r="Q102" i="4"/>
  <c r="Q100" i="4"/>
  <c r="Q99" i="4"/>
  <c r="Q97" i="4"/>
  <c r="Q65" i="4"/>
  <c r="Q62" i="4"/>
  <c r="Q54" i="4"/>
  <c r="Q52" i="4"/>
  <c r="Q50" i="4"/>
  <c r="Q48" i="4"/>
  <c r="Q45" i="4"/>
  <c r="Q43" i="4"/>
  <c r="Q111" i="4"/>
  <c r="Q109" i="4"/>
  <c r="Q105" i="4"/>
  <c r="Q95" i="4"/>
  <c r="Q93" i="4"/>
  <c r="Q91" i="4"/>
  <c r="Q87" i="4"/>
  <c r="Q83" i="4"/>
  <c r="Q81" i="4"/>
  <c r="Q107" i="4"/>
  <c r="Q85" i="4"/>
  <c r="Q79" i="4"/>
  <c r="Q77" i="4"/>
  <c r="Q75" i="4"/>
  <c r="Q104" i="4"/>
  <c r="Q73" i="4"/>
  <c r="Q71" i="4"/>
  <c r="Q69" i="4"/>
  <c r="Q68" i="4"/>
  <c r="Q59" i="4"/>
  <c r="Q57" i="4"/>
  <c r="Q101" i="4"/>
  <c r="Q98" i="4"/>
  <c r="Q66" i="4"/>
  <c r="Q64" i="4"/>
  <c r="Q55" i="4"/>
  <c r="Q53" i="4"/>
  <c r="Q51" i="4"/>
  <c r="Q49" i="4"/>
  <c r="Q46" i="4"/>
  <c r="Q44" i="4"/>
  <c r="Q42" i="4"/>
  <c r="Q110" i="4"/>
  <c r="Q103" i="4"/>
  <c r="Q96" i="4"/>
  <c r="Q94" i="4"/>
  <c r="Q92" i="4"/>
  <c r="Q90" i="4"/>
  <c r="Q86" i="4"/>
  <c r="Q82" i="4"/>
  <c r="Q108" i="4"/>
  <c r="Q106" i="4"/>
  <c r="Q84" i="4"/>
  <c r="Q80" i="4"/>
  <c r="Q78" i="4"/>
  <c r="Q76" i="4"/>
  <c r="Q74" i="4"/>
  <c r="Q18" i="4"/>
  <c r="Q16" i="4"/>
  <c r="Q12" i="4"/>
  <c r="Q8" i="4"/>
  <c r="Q6" i="4"/>
  <c r="Q4" i="4"/>
  <c r="Q47" i="4"/>
  <c r="Q21" i="4"/>
  <c r="Q14" i="4"/>
  <c r="Q10" i="4"/>
  <c r="Q24" i="4"/>
  <c r="Q38" i="4"/>
  <c r="Q36" i="4"/>
  <c r="Q32" i="4"/>
  <c r="Q30" i="4"/>
  <c r="Q28" i="4"/>
  <c r="Q26" i="4"/>
  <c r="Q23" i="4"/>
  <c r="Q17" i="4"/>
  <c r="Q15" i="4"/>
  <c r="Q5" i="4"/>
  <c r="Q72" i="4"/>
  <c r="Q41" i="4"/>
  <c r="Q34" i="4"/>
  <c r="Q22" i="4"/>
  <c r="Q20" i="4"/>
  <c r="Q13" i="4"/>
  <c r="Q11" i="4"/>
  <c r="Q9" i="4"/>
  <c r="Q7" i="4"/>
  <c r="Q70" i="4"/>
  <c r="Q40" i="4"/>
  <c r="Q25" i="4"/>
  <c r="Q60" i="4"/>
  <c r="Q67" i="4"/>
  <c r="Q58" i="4"/>
  <c r="Q37" i="4"/>
  <c r="Q35" i="4"/>
  <c r="Q33" i="4"/>
  <c r="Q31" i="4"/>
  <c r="Q29" i="4"/>
  <c r="Q27" i="4"/>
  <c r="Q56" i="4"/>
  <c r="Q39" i="4"/>
  <c r="M3" i="4"/>
  <c r="J3" i="4"/>
  <c r="O126" i="4"/>
  <c r="L126" i="4"/>
  <c r="P126" i="4"/>
  <c r="N126" i="4"/>
  <c r="I126" i="4"/>
  <c r="Q126" i="4"/>
  <c r="K126" i="4"/>
  <c r="Q124" i="4"/>
  <c r="I124" i="4"/>
  <c r="N124" i="4"/>
  <c r="L124" i="4"/>
  <c r="O124" i="4"/>
  <c r="P124" i="4"/>
  <c r="K124" i="4"/>
  <c r="L140" i="4"/>
  <c r="N140" i="4"/>
  <c r="O140" i="4"/>
  <c r="P140" i="4"/>
  <c r="I140" i="4"/>
  <c r="Q140" i="4"/>
  <c r="K140" i="4"/>
  <c r="L156" i="4"/>
  <c r="N156" i="4"/>
  <c r="P156" i="4"/>
  <c r="I156" i="4"/>
  <c r="O156" i="4"/>
  <c r="K156" i="4"/>
  <c r="Q156" i="4"/>
  <c r="N188" i="4"/>
  <c r="L188" i="4"/>
  <c r="O188" i="4"/>
  <c r="P188" i="4"/>
  <c r="I188" i="4"/>
  <c r="Q188" i="4"/>
  <c r="K188" i="4"/>
  <c r="P117" i="4"/>
  <c r="L117" i="4"/>
  <c r="N117" i="4"/>
  <c r="K117" i="4"/>
  <c r="I117" i="4"/>
  <c r="O117" i="4"/>
  <c r="Q117" i="4"/>
  <c r="L125" i="4"/>
  <c r="N125" i="4"/>
  <c r="I125" i="4"/>
  <c r="O125" i="4"/>
  <c r="Q125" i="4"/>
  <c r="P125" i="4"/>
  <c r="K125" i="4"/>
  <c r="I133" i="4"/>
  <c r="N133" i="4"/>
  <c r="L133" i="4"/>
  <c r="P133" i="4"/>
  <c r="Q133" i="4"/>
  <c r="K133" i="4"/>
  <c r="O133" i="4"/>
  <c r="K141" i="4"/>
  <c r="N141" i="4"/>
  <c r="L141" i="4"/>
  <c r="O141" i="4"/>
  <c r="P141" i="4"/>
  <c r="I141" i="4"/>
  <c r="Q141" i="4"/>
  <c r="Q149" i="4"/>
  <c r="L149" i="4"/>
  <c r="N149" i="4"/>
  <c r="I149" i="4"/>
  <c r="O149" i="4"/>
  <c r="P149" i="4"/>
  <c r="K149" i="4"/>
  <c r="I157" i="4"/>
  <c r="N157" i="4"/>
  <c r="O157" i="4"/>
  <c r="L157" i="4"/>
  <c r="P157" i="4"/>
  <c r="Q157" i="4"/>
  <c r="K157" i="4"/>
  <c r="N165" i="4"/>
  <c r="L165" i="4"/>
  <c r="I165" i="4"/>
  <c r="O165" i="4"/>
  <c r="Q165" i="4"/>
  <c r="P165" i="4"/>
  <c r="K165" i="4"/>
  <c r="N173" i="4"/>
  <c r="O173" i="4"/>
  <c r="Q173" i="4"/>
  <c r="P173" i="4"/>
  <c r="L173" i="4"/>
  <c r="I173" i="4"/>
  <c r="K173" i="4"/>
  <c r="N181" i="4"/>
  <c r="L181" i="4"/>
  <c r="O181" i="4"/>
  <c r="P181" i="4"/>
  <c r="K181" i="4"/>
  <c r="Q181" i="4"/>
  <c r="I181" i="4"/>
  <c r="L189" i="4"/>
  <c r="N189" i="4"/>
  <c r="O189" i="4"/>
  <c r="P189" i="4"/>
  <c r="K189" i="4"/>
  <c r="I189" i="4"/>
  <c r="Q189" i="4"/>
  <c r="N197" i="4"/>
  <c r="L197" i="4"/>
  <c r="O197" i="4"/>
  <c r="P197" i="4"/>
  <c r="Q197" i="4"/>
  <c r="I197" i="4"/>
  <c r="K197" i="4"/>
  <c r="O205" i="4"/>
  <c r="K205" i="4"/>
  <c r="L205" i="4"/>
  <c r="Q205" i="4"/>
  <c r="P205" i="4"/>
  <c r="N205" i="4"/>
  <c r="I205" i="4"/>
  <c r="N213" i="4"/>
  <c r="L213" i="4"/>
  <c r="O213" i="4"/>
  <c r="Q213" i="4"/>
  <c r="I213" i="4"/>
  <c r="K213" i="4"/>
  <c r="P213" i="4"/>
  <c r="N221" i="4"/>
  <c r="L221" i="4"/>
  <c r="K221" i="4"/>
  <c r="I221" i="4"/>
  <c r="O221" i="4"/>
  <c r="P221" i="4"/>
  <c r="Q221" i="4"/>
  <c r="N229" i="4"/>
  <c r="L229" i="4"/>
  <c r="O229" i="4"/>
  <c r="I229" i="4"/>
  <c r="P229" i="4"/>
  <c r="Q229" i="4"/>
  <c r="K229" i="4"/>
  <c r="N237" i="4"/>
  <c r="L237" i="4"/>
  <c r="I237" i="4"/>
  <c r="K237" i="4"/>
  <c r="P237" i="4"/>
  <c r="Q237" i="4"/>
  <c r="O237" i="4"/>
  <c r="N245" i="4"/>
  <c r="L245" i="4"/>
  <c r="O245" i="4"/>
  <c r="I245" i="4"/>
  <c r="P245" i="4"/>
  <c r="Q245" i="4"/>
  <c r="K245" i="4"/>
  <c r="N253" i="4"/>
  <c r="L253" i="4"/>
  <c r="I253" i="4"/>
  <c r="P253" i="4"/>
  <c r="K253" i="4"/>
  <c r="O253" i="4"/>
  <c r="Q253" i="4"/>
  <c r="L142" i="4"/>
  <c r="O142" i="4"/>
  <c r="Q142" i="4"/>
  <c r="P142" i="4"/>
  <c r="I142" i="4"/>
  <c r="K142" i="4"/>
  <c r="N142" i="4"/>
  <c r="L174" i="4"/>
  <c r="N174" i="4"/>
  <c r="O174" i="4"/>
  <c r="Q174" i="4"/>
  <c r="P174" i="4"/>
  <c r="I174" i="4"/>
  <c r="K174" i="4"/>
  <c r="N190" i="4"/>
  <c r="L190" i="4"/>
  <c r="O190" i="4"/>
  <c r="P190" i="4"/>
  <c r="K190" i="4"/>
  <c r="Q190" i="4"/>
  <c r="I190" i="4"/>
  <c r="L214" i="4"/>
  <c r="N214" i="4"/>
  <c r="O214" i="4"/>
  <c r="Q214" i="4"/>
  <c r="P214" i="4"/>
  <c r="K214" i="4"/>
  <c r="I214" i="4"/>
  <c r="L238" i="4"/>
  <c r="N238" i="4"/>
  <c r="O238" i="4"/>
  <c r="P238" i="4"/>
  <c r="K238" i="4"/>
  <c r="I238" i="4"/>
  <c r="Q238" i="4"/>
  <c r="N119" i="4"/>
  <c r="L119" i="4"/>
  <c r="O119" i="4"/>
  <c r="Q119" i="4"/>
  <c r="P119" i="4"/>
  <c r="I119" i="4"/>
  <c r="K119" i="4"/>
  <c r="N127" i="4"/>
  <c r="L127" i="4"/>
  <c r="O127" i="4"/>
  <c r="Q127" i="4"/>
  <c r="I127" i="4"/>
  <c r="K127" i="4"/>
  <c r="P127" i="4"/>
  <c r="I135" i="4"/>
  <c r="N135" i="4"/>
  <c r="L135" i="4"/>
  <c r="P135" i="4"/>
  <c r="K135" i="4"/>
  <c r="Q135" i="4"/>
  <c r="O135" i="4"/>
  <c r="Q143" i="4"/>
  <c r="P143" i="4"/>
  <c r="L143" i="4"/>
  <c r="N143" i="4"/>
  <c r="K143" i="4"/>
  <c r="I143" i="4"/>
  <c r="O143" i="4"/>
  <c r="I151" i="4"/>
  <c r="N151" i="4"/>
  <c r="L151" i="4"/>
  <c r="O151" i="4"/>
  <c r="P151" i="4"/>
  <c r="K151" i="4"/>
  <c r="Q151" i="4"/>
  <c r="L159" i="4"/>
  <c r="N159" i="4"/>
  <c r="O159" i="4"/>
  <c r="P159" i="4"/>
  <c r="I159" i="4"/>
  <c r="Q159" i="4"/>
  <c r="K159" i="4"/>
  <c r="N167" i="4"/>
  <c r="L167" i="4"/>
  <c r="O167" i="4"/>
  <c r="P167" i="4"/>
  <c r="Q167" i="4"/>
  <c r="K167" i="4"/>
  <c r="I167" i="4"/>
  <c r="K175" i="4"/>
  <c r="L175" i="4"/>
  <c r="N175" i="4"/>
  <c r="O175" i="4"/>
  <c r="I175" i="4"/>
  <c r="Q175" i="4"/>
  <c r="P175" i="4"/>
  <c r="L183" i="4"/>
  <c r="O183" i="4"/>
  <c r="N183" i="4"/>
  <c r="P183" i="4"/>
  <c r="K183" i="4"/>
  <c r="Q183" i="4"/>
  <c r="I183" i="4"/>
  <c r="N191" i="4"/>
  <c r="L191" i="4"/>
  <c r="K191" i="4"/>
  <c r="O191" i="4"/>
  <c r="P191" i="4"/>
  <c r="Q191" i="4"/>
  <c r="I191" i="4"/>
  <c r="N199" i="4"/>
  <c r="L199" i="4"/>
  <c r="O199" i="4"/>
  <c r="P199" i="4"/>
  <c r="Q199" i="4"/>
  <c r="K199" i="4"/>
  <c r="I199" i="4"/>
  <c r="L207" i="4"/>
  <c r="N207" i="4"/>
  <c r="K207" i="4"/>
  <c r="O207" i="4"/>
  <c r="P207" i="4"/>
  <c r="I207" i="4"/>
  <c r="Q207" i="4"/>
  <c r="O215" i="4"/>
  <c r="N215" i="4"/>
  <c r="Q215" i="4"/>
  <c r="K215" i="4"/>
  <c r="L215" i="4"/>
  <c r="P215" i="4"/>
  <c r="I215" i="4"/>
  <c r="L223" i="4"/>
  <c r="O223" i="4"/>
  <c r="N223" i="4"/>
  <c r="K223" i="4"/>
  <c r="P223" i="4"/>
  <c r="Q223" i="4"/>
  <c r="I223" i="4"/>
  <c r="K231" i="4"/>
  <c r="L231" i="4"/>
  <c r="O231" i="4"/>
  <c r="N231" i="4"/>
  <c r="I231" i="4"/>
  <c r="P231" i="4"/>
  <c r="Q231" i="4"/>
  <c r="L239" i="4"/>
  <c r="O239" i="4"/>
  <c r="N239" i="4"/>
  <c r="P239" i="4"/>
  <c r="Q239" i="4"/>
  <c r="I239" i="4"/>
  <c r="K239" i="4"/>
  <c r="O247" i="4"/>
  <c r="N247" i="4"/>
  <c r="L247" i="4"/>
  <c r="P247" i="4"/>
  <c r="I247" i="4"/>
  <c r="K247" i="4"/>
  <c r="Q247" i="4"/>
  <c r="L255" i="4"/>
  <c r="N255" i="4"/>
  <c r="P255" i="4"/>
  <c r="Q255" i="4"/>
  <c r="I255" i="4"/>
  <c r="K255" i="4"/>
  <c r="O255" i="4"/>
  <c r="Q134" i="4"/>
  <c r="I134" i="4"/>
  <c r="N134" i="4"/>
  <c r="O134" i="4"/>
  <c r="L134" i="4"/>
  <c r="P134" i="4"/>
  <c r="K134" i="4"/>
  <c r="N166" i="4"/>
  <c r="Q166" i="4"/>
  <c r="K166" i="4"/>
  <c r="O166" i="4"/>
  <c r="I166" i="4"/>
  <c r="L166" i="4"/>
  <c r="P166" i="4"/>
  <c r="L198" i="4"/>
  <c r="N198" i="4"/>
  <c r="O198" i="4"/>
  <c r="Q198" i="4"/>
  <c r="I198" i="4"/>
  <c r="P198" i="4"/>
  <c r="K198" i="4"/>
  <c r="L222" i="4"/>
  <c r="O222" i="4"/>
  <c r="N222" i="4"/>
  <c r="Q222" i="4"/>
  <c r="P222" i="4"/>
  <c r="K222" i="4"/>
  <c r="I222" i="4"/>
  <c r="L246" i="4"/>
  <c r="O246" i="4"/>
  <c r="N246" i="4"/>
  <c r="P246" i="4"/>
  <c r="K246" i="4"/>
  <c r="I246" i="4"/>
  <c r="Q246" i="4"/>
  <c r="L112" i="4"/>
  <c r="O112" i="4"/>
  <c r="N112" i="4"/>
  <c r="P112" i="4"/>
  <c r="K112" i="4"/>
  <c r="Q112" i="4"/>
  <c r="I112" i="4"/>
  <c r="K120" i="4"/>
  <c r="L120" i="4"/>
  <c r="N120" i="4"/>
  <c r="O120" i="4"/>
  <c r="I120" i="4"/>
  <c r="Q120" i="4"/>
  <c r="P120" i="4"/>
  <c r="L128" i="4"/>
  <c r="N128" i="4"/>
  <c r="O128" i="4"/>
  <c r="K128" i="4"/>
  <c r="Q128" i="4"/>
  <c r="P128" i="4"/>
  <c r="I128" i="4"/>
  <c r="Q136" i="4"/>
  <c r="I136" i="4"/>
  <c r="N136" i="4"/>
  <c r="L136" i="4"/>
  <c r="O136" i="4"/>
  <c r="P136" i="4"/>
  <c r="K136" i="4"/>
  <c r="L144" i="4"/>
  <c r="O144" i="4"/>
  <c r="N144" i="4"/>
  <c r="K144" i="4"/>
  <c r="P144" i="4"/>
  <c r="Q144" i="4"/>
  <c r="I144" i="4"/>
  <c r="L152" i="4"/>
  <c r="N152" i="4"/>
  <c r="P152" i="4"/>
  <c r="Q152" i="4"/>
  <c r="O152" i="4"/>
  <c r="I152" i="4"/>
  <c r="K152" i="4"/>
  <c r="Q160" i="4"/>
  <c r="N160" i="4"/>
  <c r="L160" i="4"/>
  <c r="O160" i="4"/>
  <c r="P160" i="4"/>
  <c r="K160" i="4"/>
  <c r="I160" i="4"/>
  <c r="K168" i="4"/>
  <c r="I168" i="4"/>
  <c r="N168" i="4"/>
  <c r="L168" i="4"/>
  <c r="P168" i="4"/>
  <c r="O168" i="4"/>
  <c r="Q168" i="4"/>
  <c r="I176" i="4"/>
  <c r="Q176" i="4"/>
  <c r="P176" i="4"/>
  <c r="N176" i="4"/>
  <c r="L176" i="4"/>
  <c r="K176" i="4"/>
  <c r="O176" i="4"/>
  <c r="K184" i="4"/>
  <c r="N184" i="4"/>
  <c r="L184" i="4"/>
  <c r="P184" i="4"/>
  <c r="Q184" i="4"/>
  <c r="O184" i="4"/>
  <c r="I184" i="4"/>
  <c r="N192" i="4"/>
  <c r="L192" i="4"/>
  <c r="K192" i="4"/>
  <c r="Q192" i="4"/>
  <c r="I192" i="4"/>
  <c r="O192" i="4"/>
  <c r="P192" i="4"/>
  <c r="L200" i="4"/>
  <c r="O200" i="4"/>
  <c r="N200" i="4"/>
  <c r="I200" i="4"/>
  <c r="Q200" i="4"/>
  <c r="K200" i="4"/>
  <c r="P200" i="4"/>
  <c r="L208" i="4"/>
  <c r="N208" i="4"/>
  <c r="O208" i="4"/>
  <c r="Q208" i="4"/>
  <c r="P208" i="4"/>
  <c r="I208" i="4"/>
  <c r="K208" i="4"/>
  <c r="L216" i="4"/>
  <c r="N216" i="4"/>
  <c r="K216" i="4"/>
  <c r="I216" i="4"/>
  <c r="O216" i="4"/>
  <c r="P216" i="4"/>
  <c r="Q216" i="4"/>
  <c r="K224" i="4"/>
  <c r="N224" i="4"/>
  <c r="L224" i="4"/>
  <c r="O224" i="4"/>
  <c r="P224" i="4"/>
  <c r="I224" i="4"/>
  <c r="Q224" i="4"/>
  <c r="L232" i="4"/>
  <c r="N232" i="4"/>
  <c r="O232" i="4"/>
  <c r="I232" i="4"/>
  <c r="P232" i="4"/>
  <c r="K232" i="4"/>
  <c r="Q232" i="4"/>
  <c r="N240" i="4"/>
  <c r="O240" i="4"/>
  <c r="L240" i="4"/>
  <c r="P240" i="4"/>
  <c r="I240" i="4"/>
  <c r="Q240" i="4"/>
  <c r="K240" i="4"/>
  <c r="N248" i="4"/>
  <c r="O248" i="4"/>
  <c r="L248" i="4"/>
  <c r="I248" i="4"/>
  <c r="P248" i="4"/>
  <c r="K248" i="4"/>
  <c r="Q248" i="4"/>
  <c r="N118" i="4"/>
  <c r="L118" i="4"/>
  <c r="P118" i="4"/>
  <c r="K118" i="4"/>
  <c r="Q118" i="4"/>
  <c r="O118" i="4"/>
  <c r="I118" i="4"/>
  <c r="Q150" i="4"/>
  <c r="P150" i="4"/>
  <c r="N150" i="4"/>
  <c r="L150" i="4"/>
  <c r="O150" i="4"/>
  <c r="I150" i="4"/>
  <c r="K150" i="4"/>
  <c r="K182" i="4"/>
  <c r="N182" i="4"/>
  <c r="O182" i="4"/>
  <c r="I182" i="4"/>
  <c r="P182" i="4"/>
  <c r="L182" i="4"/>
  <c r="Q182" i="4"/>
  <c r="Q206" i="4"/>
  <c r="L206" i="4"/>
  <c r="N206" i="4"/>
  <c r="O206" i="4"/>
  <c r="I206" i="4"/>
  <c r="K206" i="4"/>
  <c r="P206" i="4"/>
  <c r="L230" i="4"/>
  <c r="N230" i="4"/>
  <c r="O230" i="4"/>
  <c r="Q230" i="4"/>
  <c r="P230" i="4"/>
  <c r="K230" i="4"/>
  <c r="I230" i="4"/>
  <c r="O254" i="4"/>
  <c r="L254" i="4"/>
  <c r="N254" i="4"/>
  <c r="P254" i="4"/>
  <c r="I254" i="4"/>
  <c r="K254" i="4"/>
  <c r="Q254" i="4"/>
  <c r="Q113" i="4"/>
  <c r="K113" i="4"/>
  <c r="P113" i="4"/>
  <c r="N113" i="4"/>
  <c r="L113" i="4"/>
  <c r="O113" i="4"/>
  <c r="I113" i="4"/>
  <c r="N121" i="4"/>
  <c r="L121" i="4"/>
  <c r="P121" i="4"/>
  <c r="O121" i="4"/>
  <c r="I121" i="4"/>
  <c r="K121" i="4"/>
  <c r="Q121" i="4"/>
  <c r="K129" i="4"/>
  <c r="L129" i="4"/>
  <c r="O129" i="4"/>
  <c r="N129" i="4"/>
  <c r="P129" i="4"/>
  <c r="Q129" i="4"/>
  <c r="I129" i="4"/>
  <c r="I137" i="4"/>
  <c r="N137" i="4"/>
  <c r="L137" i="4"/>
  <c r="O137" i="4"/>
  <c r="Q137" i="4"/>
  <c r="P137" i="4"/>
  <c r="K137" i="4"/>
  <c r="Q145" i="4"/>
  <c r="I145" i="4"/>
  <c r="L145" i="4"/>
  <c r="N145" i="4"/>
  <c r="P145" i="4"/>
  <c r="K145" i="4"/>
  <c r="O145" i="4"/>
  <c r="I153" i="4"/>
  <c r="L153" i="4"/>
  <c r="N153" i="4"/>
  <c r="Q153" i="4"/>
  <c r="K153" i="4"/>
  <c r="P153" i="4"/>
  <c r="O153" i="4"/>
  <c r="I161" i="4"/>
  <c r="N161" i="4"/>
  <c r="O161" i="4"/>
  <c r="K161" i="4"/>
  <c r="P161" i="4"/>
  <c r="L161" i="4"/>
  <c r="Q161" i="4"/>
  <c r="N169" i="4"/>
  <c r="L169" i="4"/>
  <c r="Q169" i="4"/>
  <c r="O169" i="4"/>
  <c r="P169" i="4"/>
  <c r="K169" i="4"/>
  <c r="I169" i="4"/>
  <c r="N177" i="4"/>
  <c r="L177" i="4"/>
  <c r="O177" i="4"/>
  <c r="P177" i="4"/>
  <c r="I177" i="4"/>
  <c r="K177" i="4"/>
  <c r="Q177" i="4"/>
  <c r="Q185" i="4"/>
  <c r="P185" i="4"/>
  <c r="N185" i="4"/>
  <c r="L185" i="4"/>
  <c r="O185" i="4"/>
  <c r="I185" i="4"/>
  <c r="K185" i="4"/>
  <c r="Q193" i="4"/>
  <c r="O193" i="4"/>
  <c r="L193" i="4"/>
  <c r="P193" i="4"/>
  <c r="N193" i="4"/>
  <c r="I193" i="4"/>
  <c r="K193" i="4"/>
  <c r="O201" i="4"/>
  <c r="N201" i="4"/>
  <c r="L201" i="4"/>
  <c r="K201" i="4"/>
  <c r="P201" i="4"/>
  <c r="Q201" i="4"/>
  <c r="I201" i="4"/>
  <c r="Q209" i="4"/>
  <c r="N209" i="4"/>
  <c r="L209" i="4"/>
  <c r="I209" i="4"/>
  <c r="O209" i="4"/>
  <c r="K209" i="4"/>
  <c r="P209" i="4"/>
  <c r="I217" i="4"/>
  <c r="L217" i="4"/>
  <c r="N217" i="4"/>
  <c r="K217" i="4"/>
  <c r="P217" i="4"/>
  <c r="Q217" i="4"/>
  <c r="O217" i="4"/>
  <c r="L225" i="4"/>
  <c r="N225" i="4"/>
  <c r="I225" i="4"/>
  <c r="K225" i="4"/>
  <c r="P225" i="4"/>
  <c r="Q225" i="4"/>
  <c r="O225" i="4"/>
  <c r="L233" i="4"/>
  <c r="N233" i="4"/>
  <c r="P233" i="4"/>
  <c r="K233" i="4"/>
  <c r="I233" i="4"/>
  <c r="O233" i="4"/>
  <c r="Q233" i="4"/>
  <c r="L241" i="4"/>
  <c r="N241" i="4"/>
  <c r="O241" i="4"/>
  <c r="I241" i="4"/>
  <c r="P241" i="4"/>
  <c r="Q241" i="4"/>
  <c r="K241" i="4"/>
  <c r="L249" i="4"/>
  <c r="N249" i="4"/>
  <c r="P249" i="4"/>
  <c r="I249" i="4"/>
  <c r="K249" i="4"/>
  <c r="Q249" i="4"/>
  <c r="O249" i="4"/>
  <c r="O114" i="4"/>
  <c r="Q114" i="4"/>
  <c r="N114" i="4"/>
  <c r="L114" i="4"/>
  <c r="P114" i="4"/>
  <c r="K114" i="4"/>
  <c r="I114" i="4"/>
  <c r="Q130" i="4"/>
  <c r="K130" i="4"/>
  <c r="L130" i="4"/>
  <c r="N130" i="4"/>
  <c r="O130" i="4"/>
  <c r="P130" i="4"/>
  <c r="I130" i="4"/>
  <c r="I146" i="4"/>
  <c r="L146" i="4"/>
  <c r="N146" i="4"/>
  <c r="O146" i="4"/>
  <c r="P146" i="4"/>
  <c r="K146" i="4"/>
  <c r="Q146" i="4"/>
  <c r="L154" i="4"/>
  <c r="N154" i="4"/>
  <c r="O154" i="4"/>
  <c r="Q154" i="4"/>
  <c r="I154" i="4"/>
  <c r="P154" i="4"/>
  <c r="K154" i="4"/>
  <c r="I170" i="4"/>
  <c r="L170" i="4"/>
  <c r="N170" i="4"/>
  <c r="P170" i="4"/>
  <c r="Q170" i="4"/>
  <c r="O170" i="4"/>
  <c r="K170" i="4"/>
  <c r="Q178" i="4"/>
  <c r="O178" i="4"/>
  <c r="L178" i="4"/>
  <c r="N178" i="4"/>
  <c r="P178" i="4"/>
  <c r="I178" i="4"/>
  <c r="K178" i="4"/>
  <c r="I186" i="4"/>
  <c r="O186" i="4"/>
  <c r="L186" i="4"/>
  <c r="N186" i="4"/>
  <c r="P186" i="4"/>
  <c r="K186" i="4"/>
  <c r="Q186" i="4"/>
  <c r="L194" i="4"/>
  <c r="O194" i="4"/>
  <c r="P194" i="4"/>
  <c r="I194" i="4"/>
  <c r="N194" i="4"/>
  <c r="Q194" i="4"/>
  <c r="K194" i="4"/>
  <c r="O202" i="4"/>
  <c r="L202" i="4"/>
  <c r="P202" i="4"/>
  <c r="N202" i="4"/>
  <c r="I202" i="4"/>
  <c r="K202" i="4"/>
  <c r="Q202" i="4"/>
  <c r="I210" i="4"/>
  <c r="N210" i="4"/>
  <c r="L210" i="4"/>
  <c r="P210" i="4"/>
  <c r="O210" i="4"/>
  <c r="Q210" i="4"/>
  <c r="K210" i="4"/>
  <c r="N218" i="4"/>
  <c r="O218" i="4"/>
  <c r="L218" i="4"/>
  <c r="P218" i="4"/>
  <c r="I218" i="4"/>
  <c r="K218" i="4"/>
  <c r="Q218" i="4"/>
  <c r="O226" i="4"/>
  <c r="L226" i="4"/>
  <c r="N226" i="4"/>
  <c r="I226" i="4"/>
  <c r="K226" i="4"/>
  <c r="P226" i="4"/>
  <c r="Q226" i="4"/>
  <c r="N234" i="4"/>
  <c r="O234" i="4"/>
  <c r="L234" i="4"/>
  <c r="K234" i="4"/>
  <c r="P234" i="4"/>
  <c r="I234" i="4"/>
  <c r="Q234" i="4"/>
  <c r="O242" i="4"/>
  <c r="L242" i="4"/>
  <c r="N242" i="4"/>
  <c r="K242" i="4"/>
  <c r="Q242" i="4"/>
  <c r="I242" i="4"/>
  <c r="P242" i="4"/>
  <c r="O250" i="4"/>
  <c r="N250" i="4"/>
  <c r="L250" i="4"/>
  <c r="Q250" i="4"/>
  <c r="P250" i="4"/>
  <c r="I250" i="4"/>
  <c r="K250" i="4"/>
  <c r="I158" i="4"/>
  <c r="K158" i="4"/>
  <c r="L158" i="4"/>
  <c r="N158" i="4"/>
  <c r="O158" i="4"/>
  <c r="P158" i="4"/>
  <c r="Q158" i="4"/>
  <c r="K122" i="4"/>
  <c r="I122" i="4"/>
  <c r="L122" i="4"/>
  <c r="N122" i="4"/>
  <c r="Q122" i="4"/>
  <c r="O122" i="4"/>
  <c r="P122" i="4"/>
  <c r="Q138" i="4"/>
  <c r="I138" i="4"/>
  <c r="L138" i="4"/>
  <c r="N138" i="4"/>
  <c r="O138" i="4"/>
  <c r="P138" i="4"/>
  <c r="K138" i="4"/>
  <c r="Q162" i="4"/>
  <c r="N162" i="4"/>
  <c r="L162" i="4"/>
  <c r="P162" i="4"/>
  <c r="I162" i="4"/>
  <c r="O162" i="4"/>
  <c r="K162" i="4"/>
  <c r="I115" i="4"/>
  <c r="N115" i="4"/>
  <c r="L115" i="4"/>
  <c r="K115" i="4"/>
  <c r="P115" i="4"/>
  <c r="Q115" i="4"/>
  <c r="O115" i="4"/>
  <c r="Q123" i="4"/>
  <c r="L123" i="4"/>
  <c r="N123" i="4"/>
  <c r="P123" i="4"/>
  <c r="K123" i="4"/>
  <c r="O123" i="4"/>
  <c r="I123" i="4"/>
  <c r="I131" i="4"/>
  <c r="N131" i="4"/>
  <c r="L131" i="4"/>
  <c r="P131" i="4"/>
  <c r="O131" i="4"/>
  <c r="Q131" i="4"/>
  <c r="K131" i="4"/>
  <c r="K139" i="4"/>
  <c r="L139" i="4"/>
  <c r="N139" i="4"/>
  <c r="O139" i="4"/>
  <c r="I139" i="4"/>
  <c r="Q139" i="4"/>
  <c r="P139" i="4"/>
  <c r="L147" i="4"/>
  <c r="N147" i="4"/>
  <c r="Q147" i="4"/>
  <c r="P147" i="4"/>
  <c r="O147" i="4"/>
  <c r="I147" i="4"/>
  <c r="K147" i="4"/>
  <c r="N155" i="4"/>
  <c r="L155" i="4"/>
  <c r="K155" i="4"/>
  <c r="P155" i="4"/>
  <c r="I155" i="4"/>
  <c r="Q155" i="4"/>
  <c r="O155" i="4"/>
  <c r="L163" i="4"/>
  <c r="O163" i="4"/>
  <c r="N163" i="4"/>
  <c r="P163" i="4"/>
  <c r="Q163" i="4"/>
  <c r="I163" i="4"/>
  <c r="K163" i="4"/>
  <c r="O171" i="4"/>
  <c r="N171" i="4"/>
  <c r="P171" i="4"/>
  <c r="L171" i="4"/>
  <c r="I171" i="4"/>
  <c r="K171" i="4"/>
  <c r="Q171" i="4"/>
  <c r="L179" i="4"/>
  <c r="N179" i="4"/>
  <c r="P179" i="4"/>
  <c r="Q179" i="4"/>
  <c r="I179" i="4"/>
  <c r="O179" i="4"/>
  <c r="K179" i="4"/>
  <c r="N187" i="4"/>
  <c r="L187" i="4"/>
  <c r="P187" i="4"/>
  <c r="O187" i="4"/>
  <c r="I187" i="4"/>
  <c r="K187" i="4"/>
  <c r="Q187" i="4"/>
  <c r="O195" i="4"/>
  <c r="N195" i="4"/>
  <c r="L195" i="4"/>
  <c r="P195" i="4"/>
  <c r="Q195" i="4"/>
  <c r="K195" i="4"/>
  <c r="I195" i="4"/>
  <c r="Q203" i="4"/>
  <c r="O203" i="4"/>
  <c r="N203" i="4"/>
  <c r="P203" i="4"/>
  <c r="L203" i="4"/>
  <c r="I203" i="4"/>
  <c r="K203" i="4"/>
  <c r="L211" i="4"/>
  <c r="N211" i="4"/>
  <c r="I211" i="4"/>
  <c r="Q211" i="4"/>
  <c r="O211" i="4"/>
  <c r="K211" i="4"/>
  <c r="P211" i="4"/>
  <c r="O219" i="4"/>
  <c r="N219" i="4"/>
  <c r="P219" i="4"/>
  <c r="Q219" i="4"/>
  <c r="L219" i="4"/>
  <c r="I219" i="4"/>
  <c r="K219" i="4"/>
  <c r="Q227" i="4"/>
  <c r="O227" i="4"/>
  <c r="N227" i="4"/>
  <c r="L227" i="4"/>
  <c r="P227" i="4"/>
  <c r="K227" i="4"/>
  <c r="I227" i="4"/>
  <c r="I235" i="4"/>
  <c r="N235" i="4"/>
  <c r="L235" i="4"/>
  <c r="P235" i="4"/>
  <c r="K235" i="4"/>
  <c r="O235" i="4"/>
  <c r="Q235" i="4"/>
  <c r="N243" i="4"/>
  <c r="L243" i="4"/>
  <c r="K243" i="4"/>
  <c r="I243" i="4"/>
  <c r="O243" i="4"/>
  <c r="P243" i="4"/>
  <c r="Q243" i="4"/>
  <c r="N251" i="4"/>
  <c r="L251" i="4"/>
  <c r="P251" i="4"/>
  <c r="Q251" i="4"/>
  <c r="I251" i="4"/>
  <c r="O251" i="4"/>
  <c r="K251" i="4"/>
  <c r="Q116" i="4"/>
  <c r="I116" i="4"/>
  <c r="P116" i="4"/>
  <c r="N116" i="4"/>
  <c r="L116" i="4"/>
  <c r="O116" i="4"/>
  <c r="K116" i="4"/>
  <c r="Q132" i="4"/>
  <c r="I132" i="4"/>
  <c r="L132" i="4"/>
  <c r="P132" i="4"/>
  <c r="N132" i="4"/>
  <c r="O132" i="4"/>
  <c r="K132" i="4"/>
  <c r="O148" i="4"/>
  <c r="N148" i="4"/>
  <c r="L148" i="4"/>
  <c r="P148" i="4"/>
  <c r="I148" i="4"/>
  <c r="Q148" i="4"/>
  <c r="K148" i="4"/>
  <c r="N164" i="4"/>
  <c r="L164" i="4"/>
  <c r="P164" i="4"/>
  <c r="I164" i="4"/>
  <c r="K164" i="4"/>
  <c r="Q164" i="4"/>
  <c r="O164" i="4"/>
  <c r="N172" i="4"/>
  <c r="L172" i="4"/>
  <c r="Q172" i="4"/>
  <c r="K172" i="4"/>
  <c r="O172" i="4"/>
  <c r="P172" i="4"/>
  <c r="I172" i="4"/>
  <c r="L180" i="4"/>
  <c r="N180" i="4"/>
  <c r="O180" i="4"/>
  <c r="Q180" i="4"/>
  <c r="K180" i="4"/>
  <c r="I180" i="4"/>
  <c r="P180" i="4"/>
  <c r="O196" i="4"/>
  <c r="N196" i="4"/>
  <c r="L196" i="4"/>
  <c r="Q196" i="4"/>
  <c r="P196" i="4"/>
  <c r="K196" i="4"/>
  <c r="I196" i="4"/>
  <c r="L204" i="4"/>
  <c r="N204" i="4"/>
  <c r="O204" i="4"/>
  <c r="P204" i="4"/>
  <c r="Q204" i="4"/>
  <c r="I204" i="4"/>
  <c r="K204" i="4"/>
  <c r="O212" i="4"/>
  <c r="N212" i="4"/>
  <c r="L212" i="4"/>
  <c r="Q212" i="4"/>
  <c r="I212" i="4"/>
  <c r="P212" i="4"/>
  <c r="K212" i="4"/>
  <c r="N220" i="4"/>
  <c r="O220" i="4"/>
  <c r="I220" i="4"/>
  <c r="P220" i="4"/>
  <c r="K220" i="4"/>
  <c r="Q220" i="4"/>
  <c r="L220" i="4"/>
  <c r="O228" i="4"/>
  <c r="N228" i="4"/>
  <c r="L228" i="4"/>
  <c r="M228" i="4"/>
  <c r="I228" i="4"/>
  <c r="P228" i="4"/>
  <c r="K228" i="4"/>
  <c r="Q228" i="4"/>
  <c r="N236" i="4"/>
  <c r="L236" i="4"/>
  <c r="I236" i="4"/>
  <c r="O236" i="4"/>
  <c r="P236" i="4"/>
  <c r="K236" i="4"/>
  <c r="Q236" i="4"/>
  <c r="N244" i="4"/>
  <c r="L244" i="4"/>
  <c r="I244" i="4"/>
  <c r="K244" i="4"/>
  <c r="O244" i="4"/>
  <c r="Q244" i="4"/>
  <c r="P244" i="4"/>
  <c r="L252" i="4"/>
  <c r="O252" i="4"/>
  <c r="I252" i="4"/>
  <c r="N252" i="4"/>
  <c r="K252" i="4"/>
  <c r="P252" i="4"/>
  <c r="Q252" i="4"/>
  <c r="F262" i="11"/>
  <c r="K262" i="11" s="1"/>
  <c r="F261" i="11"/>
  <c r="K261" i="11" s="1"/>
  <c r="F260" i="11"/>
  <c r="K260" i="11" s="1"/>
  <c r="F259" i="11"/>
  <c r="K259" i="11" s="1"/>
  <c r="F258" i="11"/>
  <c r="K258" i="11" s="1"/>
  <c r="F257" i="11"/>
  <c r="K257" i="11" s="1"/>
  <c r="F256" i="11"/>
  <c r="K256" i="11" s="1"/>
  <c r="F255" i="11"/>
  <c r="K255" i="11" s="1"/>
  <c r="F254" i="11"/>
  <c r="K254" i="11" s="1"/>
  <c r="F253" i="11"/>
  <c r="K253" i="11" s="1"/>
  <c r="F252" i="11"/>
  <c r="K252" i="11" s="1"/>
  <c r="F251" i="11"/>
  <c r="K251" i="11" s="1"/>
  <c r="F250" i="11"/>
  <c r="K250" i="11" s="1"/>
  <c r="F249" i="11"/>
  <c r="K249" i="11" s="1"/>
  <c r="F248" i="11"/>
  <c r="K248" i="11" s="1"/>
  <c r="F247" i="11"/>
  <c r="K247" i="11" s="1"/>
  <c r="F246" i="11"/>
  <c r="K246" i="11" s="1"/>
  <c r="F245" i="11"/>
  <c r="K245" i="11" s="1"/>
  <c r="F244" i="11"/>
  <c r="K244" i="11" s="1"/>
  <c r="F243" i="11"/>
  <c r="K243" i="11" s="1"/>
  <c r="F242" i="11"/>
  <c r="K242" i="11" s="1"/>
  <c r="F241" i="11"/>
  <c r="K241" i="11" s="1"/>
  <c r="F240" i="11"/>
  <c r="K240" i="11" s="1"/>
  <c r="F254042" i="4"/>
  <c r="A255" i="4"/>
  <c r="G262" i="11" s="1"/>
  <c r="F255" i="4"/>
  <c r="E262" i="11" s="1"/>
  <c r="A254" i="4"/>
  <c r="G261" i="11" s="1"/>
  <c r="F254" i="4"/>
  <c r="E261" i="11" s="1"/>
  <c r="A253" i="4"/>
  <c r="G260" i="11" s="1"/>
  <c r="F253" i="4"/>
  <c r="E260" i="11" s="1"/>
  <c r="A252" i="4"/>
  <c r="G259" i="11" s="1"/>
  <c r="F252" i="4"/>
  <c r="E259" i="11" s="1"/>
  <c r="A251" i="4"/>
  <c r="G258" i="11" s="1"/>
  <c r="F251" i="4"/>
  <c r="E258" i="11" s="1"/>
  <c r="A250" i="4"/>
  <c r="G257" i="11" s="1"/>
  <c r="F250" i="4"/>
  <c r="E257" i="11" s="1"/>
  <c r="A249" i="4"/>
  <c r="G256" i="11" s="1"/>
  <c r="F249" i="4"/>
  <c r="E256" i="11" s="1"/>
  <c r="A248" i="4"/>
  <c r="G255" i="11" s="1"/>
  <c r="F248" i="4"/>
  <c r="E255" i="11" s="1"/>
  <c r="A247" i="4"/>
  <c r="G254" i="11" s="1"/>
  <c r="F247" i="4"/>
  <c r="E254" i="11" s="1"/>
  <c r="A246" i="4"/>
  <c r="G253" i="11" s="1"/>
  <c r="F246" i="4"/>
  <c r="E253" i="11" s="1"/>
  <c r="A245" i="4"/>
  <c r="G252" i="11" s="1"/>
  <c r="F245" i="4"/>
  <c r="E252" i="11" s="1"/>
  <c r="A244" i="4"/>
  <c r="G251" i="11" s="1"/>
  <c r="F244" i="4"/>
  <c r="E251" i="11" s="1"/>
  <c r="A243" i="4"/>
  <c r="G250" i="11" s="1"/>
  <c r="F243" i="4"/>
  <c r="E250" i="11" s="1"/>
  <c r="A242" i="4"/>
  <c r="G249" i="11" s="1"/>
  <c r="F242" i="4"/>
  <c r="E249" i="11" s="1"/>
  <c r="A241" i="4"/>
  <c r="G248" i="11" s="1"/>
  <c r="F241" i="4"/>
  <c r="E248" i="11" s="1"/>
  <c r="A240" i="4"/>
  <c r="G247" i="11" s="1"/>
  <c r="F240" i="4"/>
  <c r="E247" i="11" s="1"/>
  <c r="A239" i="4"/>
  <c r="G246" i="11" s="1"/>
  <c r="F239" i="4"/>
  <c r="E246" i="11" s="1"/>
  <c r="A238" i="4"/>
  <c r="G245" i="11" s="1"/>
  <c r="F238" i="4"/>
  <c r="E245" i="11" s="1"/>
  <c r="A237" i="4"/>
  <c r="G244" i="11" s="1"/>
  <c r="F237" i="4"/>
  <c r="E244" i="11" s="1"/>
  <c r="A236" i="4"/>
  <c r="G243" i="11" s="1"/>
  <c r="F236" i="4"/>
  <c r="E243" i="11" s="1"/>
  <c r="A235" i="4"/>
  <c r="G242" i="11" s="1"/>
  <c r="F235" i="4"/>
  <c r="E242" i="11" s="1"/>
  <c r="A234" i="4"/>
  <c r="G241" i="11" s="1"/>
  <c r="F234" i="4"/>
  <c r="E241" i="11" s="1"/>
  <c r="A233" i="4"/>
  <c r="G240" i="11" s="1"/>
  <c r="F233" i="4"/>
  <c r="E240" i="11" s="1"/>
  <c r="A232" i="4"/>
  <c r="F232" i="4"/>
  <c r="A231" i="4"/>
  <c r="F231" i="4"/>
  <c r="A230" i="4"/>
  <c r="F230" i="4"/>
  <c r="A229" i="4"/>
  <c r="F229" i="4"/>
  <c r="A228" i="4"/>
  <c r="F228" i="4"/>
  <c r="A227" i="4"/>
  <c r="F227" i="4"/>
  <c r="A226" i="4"/>
  <c r="F226" i="4"/>
  <c r="A225" i="4"/>
  <c r="F225" i="4"/>
  <c r="A224" i="4"/>
  <c r="F224" i="4"/>
  <c r="A223" i="4"/>
  <c r="F223" i="4"/>
  <c r="A222" i="4"/>
  <c r="F222" i="4"/>
  <c r="A221" i="4"/>
  <c r="F221" i="4"/>
  <c r="A220" i="4"/>
  <c r="F220" i="4"/>
  <c r="A219" i="4"/>
  <c r="F219" i="4"/>
  <c r="A218" i="4"/>
  <c r="F218" i="4"/>
  <c r="A217" i="4"/>
  <c r="F217" i="4"/>
  <c r="A216" i="4"/>
  <c r="F216" i="4"/>
  <c r="A215" i="4"/>
  <c r="F215" i="4"/>
  <c r="A214" i="4"/>
  <c r="F214" i="4"/>
  <c r="A213" i="4"/>
  <c r="F213" i="4"/>
  <c r="A212" i="4"/>
  <c r="F212" i="4"/>
  <c r="A211" i="4"/>
  <c r="F211" i="4"/>
  <c r="A210" i="4"/>
  <c r="F210" i="4"/>
  <c r="A209" i="4"/>
  <c r="F209" i="4"/>
  <c r="A208" i="4"/>
  <c r="F208" i="4"/>
  <c r="A207" i="4"/>
  <c r="F207" i="4"/>
  <c r="A206" i="4"/>
  <c r="F206" i="4"/>
  <c r="A205" i="4"/>
  <c r="F205" i="4"/>
  <c r="A204" i="4"/>
  <c r="F204" i="4"/>
  <c r="A203" i="4"/>
  <c r="F203" i="4"/>
  <c r="A202" i="4"/>
  <c r="F202" i="4"/>
  <c r="A201" i="4"/>
  <c r="F201" i="4"/>
  <c r="A200" i="4"/>
  <c r="F200" i="4"/>
  <c r="A199" i="4"/>
  <c r="F199" i="4"/>
  <c r="A198" i="4"/>
  <c r="F198" i="4"/>
  <c r="A197" i="4"/>
  <c r="F197" i="4"/>
  <c r="A196" i="4"/>
  <c r="F196" i="4"/>
  <c r="A195" i="4"/>
  <c r="F195" i="4"/>
  <c r="A194" i="4"/>
  <c r="F194" i="4"/>
  <c r="A193" i="4"/>
  <c r="F193" i="4"/>
  <c r="A192" i="4"/>
  <c r="F192" i="4"/>
  <c r="A191" i="4"/>
  <c r="F191" i="4"/>
  <c r="A190" i="4"/>
  <c r="F190" i="4"/>
  <c r="A189" i="4"/>
  <c r="F189" i="4"/>
  <c r="A188" i="4"/>
  <c r="F188" i="4"/>
  <c r="A187" i="4"/>
  <c r="F187" i="4"/>
  <c r="A186" i="4"/>
  <c r="F186" i="4"/>
  <c r="A185" i="4"/>
  <c r="F185" i="4"/>
  <c r="A184" i="4"/>
  <c r="F184" i="4"/>
  <c r="A183" i="4"/>
  <c r="F183" i="4"/>
  <c r="A182" i="4"/>
  <c r="F182" i="4"/>
  <c r="A181" i="4"/>
  <c r="F181" i="4"/>
  <c r="A180" i="4"/>
  <c r="F180" i="4"/>
  <c r="A179" i="4"/>
  <c r="F179" i="4"/>
  <c r="A178" i="4"/>
  <c r="F178" i="4"/>
  <c r="A177" i="4"/>
  <c r="F177" i="4"/>
  <c r="A176" i="4"/>
  <c r="F176" i="4"/>
  <c r="A175" i="4"/>
  <c r="F175" i="4"/>
  <c r="A174" i="4"/>
  <c r="F174" i="4"/>
  <c r="A173" i="4"/>
  <c r="F173" i="4"/>
  <c r="A172" i="4"/>
  <c r="F172" i="4"/>
  <c r="A171" i="4"/>
  <c r="F171" i="4"/>
  <c r="A170" i="4"/>
  <c r="F170" i="4"/>
  <c r="A169" i="4"/>
  <c r="F169" i="4"/>
  <c r="A168" i="4"/>
  <c r="F168" i="4"/>
  <c r="A167" i="4"/>
  <c r="F167" i="4"/>
  <c r="A166" i="4"/>
  <c r="F166" i="4"/>
  <c r="A165" i="4"/>
  <c r="F165" i="4"/>
  <c r="A164" i="4"/>
  <c r="F164" i="4"/>
  <c r="A163" i="4"/>
  <c r="F163" i="4"/>
  <c r="A162" i="4"/>
  <c r="F162" i="4"/>
  <c r="A161" i="4"/>
  <c r="F161" i="4"/>
  <c r="A160" i="4"/>
  <c r="F160" i="4"/>
  <c r="A159" i="4"/>
  <c r="F159" i="4"/>
  <c r="A158" i="4"/>
  <c r="F158" i="4"/>
  <c r="A157" i="4"/>
  <c r="F157" i="4"/>
  <c r="A156" i="4"/>
  <c r="F156" i="4"/>
  <c r="A155" i="4"/>
  <c r="F155" i="4"/>
  <c r="A154" i="4"/>
  <c r="F154" i="4"/>
  <c r="A153" i="4"/>
  <c r="F153" i="4"/>
  <c r="A152" i="4"/>
  <c r="F152" i="4"/>
  <c r="A151" i="4"/>
  <c r="F151" i="4"/>
  <c r="A150" i="4"/>
  <c r="F150" i="4"/>
  <c r="A149" i="4"/>
  <c r="F149" i="4"/>
  <c r="A148" i="4"/>
  <c r="F148" i="4"/>
  <c r="A147" i="4"/>
  <c r="F147" i="4"/>
  <c r="A146" i="4"/>
  <c r="F146" i="4"/>
  <c r="A145" i="4"/>
  <c r="F145" i="4"/>
  <c r="A144" i="4"/>
  <c r="F144" i="4"/>
  <c r="A143" i="4"/>
  <c r="F143" i="4"/>
  <c r="A142" i="4"/>
  <c r="F142" i="4"/>
  <c r="A141" i="4"/>
  <c r="F141" i="4"/>
  <c r="A140" i="4"/>
  <c r="F140" i="4"/>
  <c r="A139" i="4"/>
  <c r="F139" i="4"/>
  <c r="A138" i="4"/>
  <c r="F138" i="4"/>
  <c r="A137" i="4"/>
  <c r="F137" i="4"/>
  <c r="A136" i="4"/>
  <c r="F136" i="4"/>
  <c r="A135" i="4"/>
  <c r="F135" i="4"/>
  <c r="A134" i="4"/>
  <c r="F134" i="4"/>
  <c r="A133" i="4"/>
  <c r="F133" i="4"/>
  <c r="A132" i="4"/>
  <c r="F132" i="4"/>
  <c r="A131" i="4"/>
  <c r="F131" i="4"/>
  <c r="A130" i="4"/>
  <c r="F130" i="4"/>
  <c r="A129" i="4"/>
  <c r="F129" i="4"/>
  <c r="A128" i="4"/>
  <c r="F128" i="4"/>
  <c r="A127" i="4"/>
  <c r="F127" i="4"/>
  <c r="A126" i="4"/>
  <c r="F126" i="4"/>
  <c r="A125" i="4"/>
  <c r="F125" i="4"/>
  <c r="A124" i="4"/>
  <c r="F124" i="4"/>
  <c r="A123" i="4"/>
  <c r="F123" i="4"/>
  <c r="A122" i="4"/>
  <c r="F122" i="4"/>
  <c r="A121" i="4"/>
  <c r="F121" i="4"/>
  <c r="A120" i="4"/>
  <c r="F120" i="4"/>
  <c r="A119" i="4"/>
  <c r="F119" i="4"/>
  <c r="A118" i="4"/>
  <c r="F118" i="4"/>
  <c r="A117" i="4"/>
  <c r="F117" i="4"/>
  <c r="A116" i="4"/>
  <c r="F116" i="4"/>
  <c r="A115" i="4"/>
  <c r="F115" i="4"/>
  <c r="A114" i="4"/>
  <c r="F114" i="4"/>
  <c r="A113" i="4"/>
  <c r="F113" i="4"/>
  <c r="A112" i="4"/>
  <c r="F112" i="4"/>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J89" i="4" l="1"/>
  <c r="J88" i="4"/>
  <c r="M89" i="4"/>
  <c r="M88" i="4"/>
  <c r="G48" i="4"/>
  <c r="J124" i="4"/>
  <c r="J111" i="4"/>
  <c r="J109" i="4"/>
  <c r="J105" i="4"/>
  <c r="J95" i="4"/>
  <c r="J93" i="4"/>
  <c r="J91" i="4"/>
  <c r="J87" i="4"/>
  <c r="J83" i="4"/>
  <c r="J81" i="4"/>
  <c r="J107" i="4"/>
  <c r="J85" i="4"/>
  <c r="J79" i="4"/>
  <c r="J77" i="4"/>
  <c r="J75" i="4"/>
  <c r="J104" i="4"/>
  <c r="J73" i="4"/>
  <c r="J71" i="4"/>
  <c r="J69" i="4"/>
  <c r="J68" i="4"/>
  <c r="J59" i="4"/>
  <c r="J57" i="4"/>
  <c r="J101" i="4"/>
  <c r="J98" i="4"/>
  <c r="J66" i="4"/>
  <c r="J64" i="4"/>
  <c r="J55" i="4"/>
  <c r="J110" i="4"/>
  <c r="J103" i="4"/>
  <c r="J96" i="4"/>
  <c r="J94" i="4"/>
  <c r="J92" i="4"/>
  <c r="J90" i="4"/>
  <c r="J86" i="4"/>
  <c r="J82" i="4"/>
  <c r="J108" i="4"/>
  <c r="J106" i="4"/>
  <c r="J84" i="4"/>
  <c r="J80" i="4"/>
  <c r="J78" i="4"/>
  <c r="J76" i="4"/>
  <c r="J74" i="4"/>
  <c r="J72" i="4"/>
  <c r="J70" i="4"/>
  <c r="J67" i="4"/>
  <c r="J60" i="4"/>
  <c r="J58" i="4"/>
  <c r="J56" i="4"/>
  <c r="J54" i="4"/>
  <c r="J44" i="4"/>
  <c r="J41" i="4"/>
  <c r="J21" i="4"/>
  <c r="J18" i="4"/>
  <c r="J16" i="4"/>
  <c r="J14" i="4"/>
  <c r="J12" i="4"/>
  <c r="J10" i="4"/>
  <c r="J8" i="4"/>
  <c r="J6" i="4"/>
  <c r="J4" i="4"/>
  <c r="J26" i="4"/>
  <c r="J49" i="4"/>
  <c r="J45" i="4"/>
  <c r="J38" i="4"/>
  <c r="J36" i="4"/>
  <c r="J32" i="4"/>
  <c r="J30" i="4"/>
  <c r="J28" i="4"/>
  <c r="J23" i="4"/>
  <c r="J52" i="4"/>
  <c r="J46" i="4"/>
  <c r="J40" i="4"/>
  <c r="J34" i="4"/>
  <c r="J13" i="4"/>
  <c r="J11" i="4"/>
  <c r="J31" i="4"/>
  <c r="J29" i="4"/>
  <c r="J65" i="4"/>
  <c r="J47" i="4"/>
  <c r="J25" i="4"/>
  <c r="J15" i="4"/>
  <c r="J9" i="4"/>
  <c r="J7" i="4"/>
  <c r="J27" i="4"/>
  <c r="J62" i="4"/>
  <c r="J50" i="4"/>
  <c r="J22" i="4"/>
  <c r="J20" i="4"/>
  <c r="J17" i="4"/>
  <c r="J5" i="4"/>
  <c r="J33" i="4"/>
  <c r="J102" i="4"/>
  <c r="J43" i="4"/>
  <c r="J53" i="4"/>
  <c r="J39" i="4"/>
  <c r="J37" i="4"/>
  <c r="J35" i="4"/>
  <c r="J97" i="4"/>
  <c r="J24" i="4"/>
  <c r="J100" i="4"/>
  <c r="J99" i="4"/>
  <c r="J51" i="4"/>
  <c r="J42" i="4"/>
  <c r="M101" i="4"/>
  <c r="M98" i="4"/>
  <c r="M66" i="4"/>
  <c r="M64" i="4"/>
  <c r="M55" i="4"/>
  <c r="M53" i="4"/>
  <c r="M51" i="4"/>
  <c r="M49" i="4"/>
  <c r="M46" i="4"/>
  <c r="M44" i="4"/>
  <c r="M42" i="4"/>
  <c r="M110" i="4"/>
  <c r="M103" i="4"/>
  <c r="M96" i="4"/>
  <c r="G96" i="4" s="1"/>
  <c r="M94" i="4"/>
  <c r="M92" i="4"/>
  <c r="M90" i="4"/>
  <c r="M86" i="4"/>
  <c r="M82" i="4"/>
  <c r="M108" i="4"/>
  <c r="M106" i="4"/>
  <c r="M84" i="4"/>
  <c r="M80" i="4"/>
  <c r="M78" i="4"/>
  <c r="M76" i="4"/>
  <c r="M74" i="4"/>
  <c r="M72" i="4"/>
  <c r="M70" i="4"/>
  <c r="M67" i="4"/>
  <c r="M60" i="4"/>
  <c r="M58" i="4"/>
  <c r="M56" i="4"/>
  <c r="M102" i="4"/>
  <c r="M100" i="4"/>
  <c r="M99" i="4"/>
  <c r="M97" i="4"/>
  <c r="M65" i="4"/>
  <c r="M62" i="4"/>
  <c r="M54" i="4"/>
  <c r="M52" i="4"/>
  <c r="M50" i="4"/>
  <c r="M45" i="4"/>
  <c r="M43" i="4"/>
  <c r="M111" i="4"/>
  <c r="M109" i="4"/>
  <c r="M105" i="4"/>
  <c r="M95" i="4"/>
  <c r="M93" i="4"/>
  <c r="M91" i="4"/>
  <c r="M87" i="4"/>
  <c r="M83" i="4"/>
  <c r="M81" i="4"/>
  <c r="M107" i="4"/>
  <c r="M85" i="4"/>
  <c r="M79" i="4"/>
  <c r="M77" i="4"/>
  <c r="M75" i="4"/>
  <c r="M71" i="4"/>
  <c r="M40" i="4"/>
  <c r="M25" i="4"/>
  <c r="M15" i="4"/>
  <c r="M11" i="4"/>
  <c r="M69" i="4"/>
  <c r="M22" i="4"/>
  <c r="M20" i="4"/>
  <c r="M17" i="4"/>
  <c r="M13" i="4"/>
  <c r="M9" i="4"/>
  <c r="M7" i="4"/>
  <c r="M5" i="4"/>
  <c r="M104" i="4"/>
  <c r="M68" i="4"/>
  <c r="M59" i="4"/>
  <c r="M47" i="4"/>
  <c r="M39" i="4"/>
  <c r="M37" i="4"/>
  <c r="M35" i="4"/>
  <c r="M33" i="4"/>
  <c r="M31" i="4"/>
  <c r="M29" i="4"/>
  <c r="M27" i="4"/>
  <c r="M21" i="4"/>
  <c r="M8" i="4"/>
  <c r="M57" i="4"/>
  <c r="M24" i="4"/>
  <c r="M18" i="4"/>
  <c r="M16" i="4"/>
  <c r="M14" i="4"/>
  <c r="M12" i="4"/>
  <c r="M10" i="4"/>
  <c r="G10" i="4" s="1"/>
  <c r="M6" i="4"/>
  <c r="M4" i="4"/>
  <c r="M34" i="4"/>
  <c r="M41" i="4"/>
  <c r="M38" i="4"/>
  <c r="G38" i="4" s="1"/>
  <c r="M36" i="4"/>
  <c r="M32" i="4"/>
  <c r="M30" i="4"/>
  <c r="M28" i="4"/>
  <c r="M26" i="4"/>
  <c r="M23" i="4"/>
  <c r="M73" i="4"/>
  <c r="M161" i="4"/>
  <c r="M145" i="4"/>
  <c r="M131" i="4"/>
  <c r="M144" i="4"/>
  <c r="J203" i="4"/>
  <c r="J150" i="4"/>
  <c r="J230" i="4"/>
  <c r="M199" i="4"/>
  <c r="M227" i="4"/>
  <c r="M195" i="4"/>
  <c r="M155" i="4"/>
  <c r="M147" i="4"/>
  <c r="M180" i="4"/>
  <c r="M146" i="4"/>
  <c r="M216" i="4"/>
  <c r="M178" i="4"/>
  <c r="M121" i="4"/>
  <c r="M116" i="4"/>
  <c r="M202" i="4"/>
  <c r="M200" i="4"/>
  <c r="M192" i="4"/>
  <c r="M251" i="4"/>
  <c r="M234" i="4"/>
  <c r="M226" i="4"/>
  <c r="M194" i="4"/>
  <c r="M233" i="4"/>
  <c r="M225" i="4"/>
  <c r="M252" i="4"/>
  <c r="M177" i="4"/>
  <c r="M254" i="4"/>
  <c r="M156" i="4"/>
  <c r="M248" i="4"/>
  <c r="M222" i="4"/>
  <c r="M242" i="4"/>
  <c r="M209" i="4"/>
  <c r="M249" i="4"/>
  <c r="M172" i="4"/>
  <c r="M219" i="4"/>
  <c r="M123" i="4"/>
  <c r="M122" i="4"/>
  <c r="M130" i="4"/>
  <c r="M114" i="4"/>
  <c r="M201" i="4"/>
  <c r="M118" i="4"/>
  <c r="M184" i="4"/>
  <c r="M167" i="4"/>
  <c r="M166" i="4"/>
  <c r="M173" i="4"/>
  <c r="M127" i="4"/>
  <c r="M181" i="4"/>
  <c r="M213" i="4"/>
  <c r="M229" i="4"/>
  <c r="M134" i="4"/>
  <c r="M223" i="4"/>
  <c r="M159" i="4"/>
  <c r="M214" i="4"/>
  <c r="M183" i="4"/>
  <c r="M151" i="4"/>
  <c r="M117" i="4"/>
  <c r="M124" i="4"/>
  <c r="H242" i="11"/>
  <c r="H246" i="11"/>
  <c r="H250" i="11"/>
  <c r="H254" i="11"/>
  <c r="H258" i="11"/>
  <c r="H262" i="11"/>
  <c r="H259" i="11"/>
  <c r="H251" i="11"/>
  <c r="H240" i="11"/>
  <c r="H244" i="11"/>
  <c r="H248" i="11"/>
  <c r="H252" i="11"/>
  <c r="H256" i="11"/>
  <c r="H260" i="11"/>
  <c r="H247" i="11"/>
  <c r="H243" i="11"/>
  <c r="H255" i="11"/>
  <c r="H241" i="11"/>
  <c r="H245" i="11"/>
  <c r="H249" i="11"/>
  <c r="H253" i="11"/>
  <c r="H257" i="11"/>
  <c r="H261" i="11"/>
  <c r="J158" i="4"/>
  <c r="J218" i="4"/>
  <c r="J217" i="4"/>
  <c r="J121" i="4"/>
  <c r="J206" i="4"/>
  <c r="J248" i="4"/>
  <c r="J240" i="4"/>
  <c r="J166" i="4"/>
  <c r="J134" i="4"/>
  <c r="J167" i="4"/>
  <c r="J197" i="4"/>
  <c r="J244" i="4"/>
  <c r="J204" i="4"/>
  <c r="J249" i="4"/>
  <c r="J233" i="4"/>
  <c r="J225" i="4"/>
  <c r="J169" i="4"/>
  <c r="J128" i="4"/>
  <c r="J239" i="4"/>
  <c r="J223" i="4"/>
  <c r="J151" i="4"/>
  <c r="J181" i="4"/>
  <c r="J212" i="4"/>
  <c r="J172" i="4"/>
  <c r="J179" i="4"/>
  <c r="J145" i="4"/>
  <c r="J137" i="4"/>
  <c r="J224" i="4"/>
  <c r="J215" i="4"/>
  <c r="J142" i="4"/>
  <c r="J123" i="4"/>
  <c r="J115" i="4"/>
  <c r="J144" i="4"/>
  <c r="J175" i="4"/>
  <c r="J238" i="4"/>
  <c r="J173" i="4"/>
  <c r="J126" i="4"/>
  <c r="J149" i="4"/>
  <c r="J234" i="4"/>
  <c r="J210" i="4"/>
  <c r="J130" i="4"/>
  <c r="J184" i="4"/>
  <c r="J160" i="4"/>
  <c r="J198" i="4"/>
  <c r="J237" i="4"/>
  <c r="J229" i="4"/>
  <c r="J133" i="4"/>
  <c r="J178" i="4"/>
  <c r="J241" i="4"/>
  <c r="J177" i="4"/>
  <c r="J247" i="4"/>
  <c r="J191" i="4"/>
  <c r="J214" i="4"/>
  <c r="M196" i="4"/>
  <c r="M235" i="4"/>
  <c r="M115" i="4"/>
  <c r="M217" i="4"/>
  <c r="M185" i="4"/>
  <c r="M150" i="4"/>
  <c r="M246" i="4"/>
  <c r="M198" i="4"/>
  <c r="M255" i="4"/>
  <c r="M239" i="4"/>
  <c r="M237" i="4"/>
  <c r="M189" i="4"/>
  <c r="M163" i="4"/>
  <c r="M138" i="4"/>
  <c r="M169" i="4"/>
  <c r="M224" i="4"/>
  <c r="M207" i="4"/>
  <c r="M175" i="4"/>
  <c r="M119" i="4"/>
  <c r="M238" i="4"/>
  <c r="M205" i="4"/>
  <c r="M197" i="4"/>
  <c r="M165" i="4"/>
  <c r="M141" i="4"/>
  <c r="M140" i="4"/>
  <c r="M164" i="4"/>
  <c r="M148" i="4"/>
  <c r="M179" i="4"/>
  <c r="M171" i="4"/>
  <c r="M162" i="4"/>
  <c r="M158" i="4"/>
  <c r="M113" i="4"/>
  <c r="M230" i="4"/>
  <c r="M240" i="4"/>
  <c r="M208" i="4"/>
  <c r="M247" i="4"/>
  <c r="M231" i="4"/>
  <c r="M215" i="4"/>
  <c r="M133" i="4"/>
  <c r="M188" i="4"/>
  <c r="M126" i="4"/>
  <c r="M212" i="4"/>
  <c r="M204" i="4"/>
  <c r="M203" i="4"/>
  <c r="M210" i="4"/>
  <c r="M137" i="4"/>
  <c r="M129" i="4"/>
  <c r="M206" i="4"/>
  <c r="M182" i="4"/>
  <c r="M232" i="4"/>
  <c r="M168" i="4"/>
  <c r="M160" i="4"/>
  <c r="M152" i="4"/>
  <c r="M128" i="4"/>
  <c r="M120" i="4"/>
  <c r="M112" i="4"/>
  <c r="M143" i="4"/>
  <c r="M135" i="4"/>
  <c r="M245" i="4"/>
  <c r="M221" i="4"/>
  <c r="M149" i="4"/>
  <c r="M244" i="4"/>
  <c r="M236" i="4"/>
  <c r="M220" i="4"/>
  <c r="M132" i="4"/>
  <c r="M243" i="4"/>
  <c r="M211" i="4"/>
  <c r="M187" i="4"/>
  <c r="M139" i="4"/>
  <c r="M250" i="4"/>
  <c r="M218" i="4"/>
  <c r="M186" i="4"/>
  <c r="M170" i="4"/>
  <c r="M154" i="4"/>
  <c r="M241" i="4"/>
  <c r="M193" i="4"/>
  <c r="M153" i="4"/>
  <c r="M176" i="4"/>
  <c r="M136" i="4"/>
  <c r="M191" i="4"/>
  <c r="M190" i="4"/>
  <c r="M174" i="4"/>
  <c r="M142" i="4"/>
  <c r="M253" i="4"/>
  <c r="M157" i="4"/>
  <c r="M125" i="4"/>
  <c r="J196" i="4"/>
  <c r="J148" i="4"/>
  <c r="J195" i="4"/>
  <c r="J163" i="4"/>
  <c r="J147" i="4"/>
  <c r="J131" i="4"/>
  <c r="J138" i="4"/>
  <c r="J161" i="4"/>
  <c r="J153" i="4"/>
  <c r="J113" i="4"/>
  <c r="J118" i="4"/>
  <c r="J192" i="4"/>
  <c r="J176" i="4"/>
  <c r="J168" i="4"/>
  <c r="J120" i="4"/>
  <c r="J112" i="4"/>
  <c r="J246" i="4"/>
  <c r="J199" i="4"/>
  <c r="J135" i="4"/>
  <c r="J119" i="4"/>
  <c r="J157" i="4"/>
  <c r="J252" i="4"/>
  <c r="J220" i="4"/>
  <c r="J164" i="4"/>
  <c r="J251" i="4"/>
  <c r="J219" i="4"/>
  <c r="J171" i="4"/>
  <c r="J202" i="4"/>
  <c r="J146" i="4"/>
  <c r="J114" i="4"/>
  <c r="J209" i="4"/>
  <c r="J201" i="4"/>
  <c r="J129" i="4"/>
  <c r="J254" i="4"/>
  <c r="J232" i="4"/>
  <c r="J152" i="4"/>
  <c r="J255" i="4"/>
  <c r="J183" i="4"/>
  <c r="J245" i="4"/>
  <c r="J221" i="4"/>
  <c r="J205" i="4"/>
  <c r="J228" i="4"/>
  <c r="J180" i="4"/>
  <c r="J243" i="4"/>
  <c r="J235" i="4"/>
  <c r="J227" i="4"/>
  <c r="J216" i="4"/>
  <c r="J207" i="4"/>
  <c r="J127" i="4"/>
  <c r="J253" i="4"/>
  <c r="J141" i="4"/>
  <c r="J117" i="4"/>
  <c r="J188" i="4"/>
  <c r="J156" i="4"/>
  <c r="J140" i="4"/>
  <c r="J236" i="4"/>
  <c r="J132" i="4"/>
  <c r="J211" i="4"/>
  <c r="J187" i="4"/>
  <c r="J155" i="4"/>
  <c r="J242" i="4"/>
  <c r="J226" i="4"/>
  <c r="J186" i="4"/>
  <c r="J193" i="4"/>
  <c r="J185" i="4"/>
  <c r="J208" i="4"/>
  <c r="J200" i="4"/>
  <c r="J136" i="4"/>
  <c r="J231" i="4"/>
  <c r="J174" i="4"/>
  <c r="J189" i="4"/>
  <c r="J165" i="4"/>
  <c r="J125" i="4"/>
  <c r="J116" i="4"/>
  <c r="J139" i="4"/>
  <c r="J162" i="4"/>
  <c r="J122" i="4"/>
  <c r="J250" i="4"/>
  <c r="J194" i="4"/>
  <c r="J170" i="4"/>
  <c r="J154" i="4"/>
  <c r="J182" i="4"/>
  <c r="J222" i="4"/>
  <c r="J159" i="4"/>
  <c r="J143" i="4"/>
  <c r="J190" i="4"/>
  <c r="J213" i="4"/>
  <c r="F73" i="11"/>
  <c r="F72" i="11"/>
  <c r="F63" i="11"/>
  <c r="F58" i="11"/>
  <c r="F42" i="11"/>
  <c r="F41" i="11"/>
  <c r="F40" i="11"/>
  <c r="J40" i="11" s="1"/>
  <c r="G73" i="11"/>
  <c r="G72" i="11"/>
  <c r="E73" i="11"/>
  <c r="E72" i="11"/>
  <c r="G63" i="11"/>
  <c r="E63" i="11"/>
  <c r="F28" i="11"/>
  <c r="F27" i="11"/>
  <c r="F26" i="11"/>
  <c r="F24" i="11"/>
  <c r="F23" i="11"/>
  <c r="F22" i="11"/>
  <c r="B2" i="4"/>
  <c r="G42" i="11"/>
  <c r="G41" i="11"/>
  <c r="G40" i="11"/>
  <c r="E42" i="11"/>
  <c r="E41" i="11"/>
  <c r="E40" i="11"/>
  <c r="G28" i="11"/>
  <c r="G27" i="11"/>
  <c r="G26" i="11"/>
  <c r="G24" i="11"/>
  <c r="G23" i="11"/>
  <c r="G22" i="11"/>
  <c r="E28" i="11"/>
  <c r="E27" i="11"/>
  <c r="E26" i="11"/>
  <c r="E24" i="11"/>
  <c r="E23" i="11"/>
  <c r="E22" i="11"/>
  <c r="G58" i="11"/>
  <c r="E58" i="11"/>
  <c r="G111" i="4" l="1"/>
  <c r="G108" i="4"/>
  <c r="G58" i="4"/>
  <c r="G82" i="4"/>
  <c r="G47" i="4"/>
  <c r="G84" i="4"/>
  <c r="G88" i="4"/>
  <c r="G66" i="4"/>
  <c r="G32" i="4"/>
  <c r="G68" i="4"/>
  <c r="G7" i="4"/>
  <c r="G107" i="4"/>
  <c r="G55" i="4"/>
  <c r="G89" i="4"/>
  <c r="G64" i="4"/>
  <c r="G8" i="4"/>
  <c r="G13" i="4"/>
  <c r="G14" i="4"/>
  <c r="G22" i="4"/>
  <c r="G62" i="4"/>
  <c r="G67" i="4"/>
  <c r="G106" i="4"/>
  <c r="G57" i="4"/>
  <c r="G39" i="4"/>
  <c r="G46" i="4"/>
  <c r="K72" i="11"/>
  <c r="G53" i="4"/>
  <c r="K27" i="11"/>
  <c r="K40" i="11"/>
  <c r="K28" i="11"/>
  <c r="J28" i="11"/>
  <c r="G27" i="4"/>
  <c r="G59" i="4"/>
  <c r="G97" i="4"/>
  <c r="K73" i="11"/>
  <c r="J73" i="11"/>
  <c r="G77" i="4"/>
  <c r="G93" i="4"/>
  <c r="G17" i="4"/>
  <c r="G79" i="4"/>
  <c r="G95" i="4"/>
  <c r="G40" i="4"/>
  <c r="G56" i="4"/>
  <c r="G78" i="4"/>
  <c r="G92" i="4"/>
  <c r="G83" i="4"/>
  <c r="K63" i="11"/>
  <c r="J63" i="11"/>
  <c r="K23" i="11"/>
  <c r="K24" i="11"/>
  <c r="K26" i="11"/>
  <c r="K41" i="11"/>
  <c r="K42" i="11"/>
  <c r="K58" i="11"/>
  <c r="K22" i="11"/>
  <c r="G35" i="4"/>
  <c r="G15" i="4"/>
  <c r="G36" i="4"/>
  <c r="G76" i="4"/>
  <c r="G90" i="4"/>
  <c r="G71" i="4"/>
  <c r="G81" i="4"/>
  <c r="G73" i="4"/>
  <c r="G80" i="4"/>
  <c r="G94" i="4"/>
  <c r="G87" i="4"/>
  <c r="G51" i="4"/>
  <c r="G50" i="4"/>
  <c r="G65" i="4"/>
  <c r="G52" i="4"/>
  <c r="G49" i="4"/>
  <c r="G16" i="4"/>
  <c r="G60" i="4"/>
  <c r="G101" i="4"/>
  <c r="G75" i="4"/>
  <c r="G91" i="4"/>
  <c r="G37" i="4"/>
  <c r="G99" i="4"/>
  <c r="G43" i="4"/>
  <c r="G29" i="4"/>
  <c r="G18" i="4"/>
  <c r="G100" i="4"/>
  <c r="G102" i="4"/>
  <c r="G70" i="4"/>
  <c r="G6" i="4"/>
  <c r="G9" i="4"/>
  <c r="G44" i="4"/>
  <c r="G74" i="4"/>
  <c r="G86" i="4"/>
  <c r="G69" i="4"/>
  <c r="G109" i="4"/>
  <c r="G31" i="4"/>
  <c r="G28" i="4"/>
  <c r="G4" i="4"/>
  <c r="G21" i="4"/>
  <c r="G33" i="4"/>
  <c r="G11" i="4"/>
  <c r="G30" i="4"/>
  <c r="G110" i="4"/>
  <c r="G5" i="4"/>
  <c r="G72" i="4"/>
  <c r="G85" i="4"/>
  <c r="G34" i="4"/>
  <c r="G54" i="4"/>
  <c r="G20" i="4"/>
  <c r="G12" i="4"/>
  <c r="G45" i="4"/>
  <c r="G98" i="4"/>
  <c r="M2" i="4"/>
  <c r="O2" i="4"/>
  <c r="K2" i="4"/>
  <c r="I2" i="4"/>
  <c r="J2" i="4"/>
  <c r="P2" i="4"/>
  <c r="Q2" i="4"/>
  <c r="L2" i="4"/>
  <c r="N2" i="4"/>
  <c r="F239" i="11" l="1"/>
  <c r="K239" i="11" s="1"/>
  <c r="F238" i="11"/>
  <c r="K238" i="11" s="1"/>
  <c r="F237" i="11"/>
  <c r="K237" i="11" s="1"/>
  <c r="F236" i="11"/>
  <c r="K236" i="11" s="1"/>
  <c r="F235" i="11"/>
  <c r="K235" i="11" s="1"/>
  <c r="F234" i="11"/>
  <c r="K234" i="11" s="1"/>
  <c r="F233" i="11"/>
  <c r="K233" i="11" s="1"/>
  <c r="F232" i="11"/>
  <c r="K232" i="11" s="1"/>
  <c r="F231" i="11"/>
  <c r="K231" i="11" s="1"/>
  <c r="F230" i="11"/>
  <c r="K230" i="11" s="1"/>
  <c r="F229" i="11"/>
  <c r="K229" i="11" s="1"/>
  <c r="F228" i="11"/>
  <c r="K228" i="11" s="1"/>
  <c r="F227" i="11"/>
  <c r="K227" i="11" s="1"/>
  <c r="F226" i="11"/>
  <c r="K226" i="11" s="1"/>
  <c r="F225" i="11"/>
  <c r="K225" i="11" s="1"/>
  <c r="F224" i="11"/>
  <c r="K224" i="11" s="1"/>
  <c r="F223" i="11"/>
  <c r="K223" i="11" s="1"/>
  <c r="F222" i="11"/>
  <c r="K222" i="11" s="1"/>
  <c r="F221" i="11"/>
  <c r="K221" i="11" s="1"/>
  <c r="F220" i="11"/>
  <c r="K220" i="11" s="1"/>
  <c r="F219" i="11"/>
  <c r="K219" i="11" s="1"/>
  <c r="F218" i="11"/>
  <c r="K218" i="11" s="1"/>
  <c r="F217" i="11"/>
  <c r="K217" i="11" s="1"/>
  <c r="F216" i="11"/>
  <c r="K216" i="11" s="1"/>
  <c r="F215" i="11"/>
  <c r="K215" i="11" s="1"/>
  <c r="F214" i="11"/>
  <c r="K214" i="11" s="1"/>
  <c r="F213" i="11"/>
  <c r="K213" i="11" s="1"/>
  <c r="F212" i="11"/>
  <c r="K212" i="11" s="1"/>
  <c r="F211" i="11"/>
  <c r="K211" i="11" s="1"/>
  <c r="F210" i="11"/>
  <c r="K210" i="11" s="1"/>
  <c r="F209" i="11"/>
  <c r="K209" i="11" s="1"/>
  <c r="F208" i="11"/>
  <c r="K208" i="11" s="1"/>
  <c r="F207" i="11"/>
  <c r="K207" i="11" s="1"/>
  <c r="F206" i="11"/>
  <c r="K206" i="11" s="1"/>
  <c r="F205" i="11"/>
  <c r="K205" i="11" s="1"/>
  <c r="F204" i="11"/>
  <c r="K204" i="11" s="1"/>
  <c r="F203" i="11"/>
  <c r="K203" i="11" s="1"/>
  <c r="F202" i="11"/>
  <c r="K202" i="11" s="1"/>
  <c r="F201" i="11"/>
  <c r="K201" i="11" s="1"/>
  <c r="F200" i="11"/>
  <c r="K200" i="11" s="1"/>
  <c r="F199" i="11"/>
  <c r="K199" i="11" s="1"/>
  <c r="F198" i="11"/>
  <c r="K198" i="11" s="1"/>
  <c r="F197" i="11"/>
  <c r="K197" i="11" s="1"/>
  <c r="F196" i="11"/>
  <c r="K196" i="11" s="1"/>
  <c r="F195" i="11"/>
  <c r="K195" i="11" s="1"/>
  <c r="F194" i="11"/>
  <c r="K194" i="11" s="1"/>
  <c r="F193" i="11"/>
  <c r="K193" i="11" s="1"/>
  <c r="F192" i="11"/>
  <c r="K192" i="11" s="1"/>
  <c r="F191" i="11"/>
  <c r="K191" i="11" s="1"/>
  <c r="F190" i="11"/>
  <c r="K190" i="11" s="1"/>
  <c r="F189" i="11"/>
  <c r="K189" i="11" s="1"/>
  <c r="F188" i="11"/>
  <c r="K188" i="11" s="1"/>
  <c r="F187" i="11"/>
  <c r="K187" i="11" s="1"/>
  <c r="F186" i="11"/>
  <c r="K186" i="11" s="1"/>
  <c r="F185" i="11"/>
  <c r="K185" i="11" s="1"/>
  <c r="F184" i="11"/>
  <c r="K184" i="11" s="1"/>
  <c r="F183" i="11"/>
  <c r="K183" i="11" s="1"/>
  <c r="F182" i="11"/>
  <c r="K182" i="11" s="1"/>
  <c r="F181" i="11"/>
  <c r="K181" i="11" s="1"/>
  <c r="F180" i="11"/>
  <c r="K180" i="11" s="1"/>
  <c r="F179" i="11"/>
  <c r="K179" i="11" s="1"/>
  <c r="F178" i="11"/>
  <c r="K178" i="11" s="1"/>
  <c r="F177" i="11"/>
  <c r="K177" i="11" s="1"/>
  <c r="F176" i="11"/>
  <c r="K176" i="11" s="1"/>
  <c r="F175" i="11"/>
  <c r="K175" i="11" s="1"/>
  <c r="F174" i="11"/>
  <c r="K174" i="11" s="1"/>
  <c r="F173" i="11"/>
  <c r="K173" i="11" s="1"/>
  <c r="F172" i="11"/>
  <c r="K172" i="11" s="1"/>
  <c r="F171" i="11"/>
  <c r="K171" i="11" s="1"/>
  <c r="F170" i="11"/>
  <c r="K170" i="11" s="1"/>
  <c r="F169" i="11"/>
  <c r="K169" i="11" s="1"/>
  <c r="F168" i="11"/>
  <c r="K168" i="11" s="1"/>
  <c r="F167" i="11"/>
  <c r="K167" i="11" s="1"/>
  <c r="F166" i="11"/>
  <c r="K166" i="11" s="1"/>
  <c r="F165" i="11"/>
  <c r="K165" i="11" s="1"/>
  <c r="F164" i="11"/>
  <c r="K164" i="11" s="1"/>
  <c r="F163" i="11"/>
  <c r="K163" i="11" s="1"/>
  <c r="F162" i="11"/>
  <c r="K162" i="11" s="1"/>
  <c r="F161" i="11"/>
  <c r="K161" i="11" s="1"/>
  <c r="F160" i="11"/>
  <c r="K160" i="11" s="1"/>
  <c r="F159" i="11"/>
  <c r="K159" i="11" s="1"/>
  <c r="F158" i="11"/>
  <c r="K158" i="11" s="1"/>
  <c r="F157" i="11"/>
  <c r="K157" i="11" s="1"/>
  <c r="F156" i="11"/>
  <c r="K156" i="11" s="1"/>
  <c r="F155" i="11"/>
  <c r="K155" i="11" s="1"/>
  <c r="F154" i="11"/>
  <c r="K154" i="11" s="1"/>
  <c r="F153" i="11"/>
  <c r="K153" i="11" s="1"/>
  <c r="F152" i="11"/>
  <c r="K152" i="11" s="1"/>
  <c r="F151" i="11"/>
  <c r="K151" i="11" s="1"/>
  <c r="F150" i="11"/>
  <c r="K150" i="11" s="1"/>
  <c r="F149" i="11"/>
  <c r="K149" i="11" s="1"/>
  <c r="F148" i="11"/>
  <c r="K148" i="11" s="1"/>
  <c r="F147" i="11"/>
  <c r="K147" i="11" s="1"/>
  <c r="F146" i="11"/>
  <c r="K146" i="11" s="1"/>
  <c r="F145" i="11"/>
  <c r="K145" i="11" s="1"/>
  <c r="F144" i="11"/>
  <c r="K144" i="11" s="1"/>
  <c r="F143" i="11"/>
  <c r="K143" i="11" s="1"/>
  <c r="F142" i="11"/>
  <c r="K142" i="11" s="1"/>
  <c r="F141" i="11"/>
  <c r="K141" i="11" s="1"/>
  <c r="F140" i="11"/>
  <c r="K140" i="11" s="1"/>
  <c r="F139" i="11"/>
  <c r="K139" i="11" s="1"/>
  <c r="F138" i="11"/>
  <c r="K138" i="11" s="1"/>
  <c r="F137" i="11"/>
  <c r="K137" i="11" s="1"/>
  <c r="F136" i="11"/>
  <c r="K136" i="11" s="1"/>
  <c r="F135" i="11"/>
  <c r="K135" i="11" s="1"/>
  <c r="F134" i="11"/>
  <c r="K134" i="11" s="1"/>
  <c r="F133" i="11"/>
  <c r="K133" i="11" s="1"/>
  <c r="F132" i="11"/>
  <c r="K132" i="11" s="1"/>
  <c r="F131" i="11"/>
  <c r="K131" i="11" s="1"/>
  <c r="F130" i="11"/>
  <c r="K130" i="11" s="1"/>
  <c r="F129" i="11"/>
  <c r="K129" i="11" s="1"/>
  <c r="F128" i="11"/>
  <c r="K128" i="11" s="1"/>
  <c r="F127" i="11"/>
  <c r="K127" i="11" s="1"/>
  <c r="F126" i="11"/>
  <c r="K126" i="11" s="1"/>
  <c r="F125" i="11"/>
  <c r="K125" i="11" s="1"/>
  <c r="F124" i="11"/>
  <c r="K124" i="11" s="1"/>
  <c r="F123" i="11"/>
  <c r="K123" i="11" s="1"/>
  <c r="F122" i="11"/>
  <c r="K122" i="11" s="1"/>
  <c r="F121" i="11"/>
  <c r="K121" i="11" s="1"/>
  <c r="F120" i="11"/>
  <c r="K120" i="11" s="1"/>
  <c r="F119" i="11"/>
  <c r="K119" i="11" s="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4" i="11"/>
  <c r="F83" i="11"/>
  <c r="F82" i="11"/>
  <c r="F81" i="11"/>
  <c r="F80" i="11"/>
  <c r="F79" i="11"/>
  <c r="F78" i="11"/>
  <c r="F77" i="11"/>
  <c r="F76" i="11"/>
  <c r="F75" i="11"/>
  <c r="F74" i="11"/>
  <c r="F71" i="11"/>
  <c r="F70" i="11"/>
  <c r="F69" i="11"/>
  <c r="F68" i="11"/>
  <c r="F66" i="11"/>
  <c r="F65" i="11"/>
  <c r="F64" i="11"/>
  <c r="J64" i="11" s="1"/>
  <c r="F62" i="11"/>
  <c r="F61" i="11"/>
  <c r="F60" i="11"/>
  <c r="F59" i="11"/>
  <c r="F55" i="11"/>
  <c r="F54" i="11"/>
  <c r="F53" i="11"/>
  <c r="F52" i="11"/>
  <c r="F51" i="11"/>
  <c r="F50" i="11"/>
  <c r="F49" i="11"/>
  <c r="F48" i="11"/>
  <c r="F47" i="11"/>
  <c r="F46" i="11"/>
  <c r="F45" i="11"/>
  <c r="F44" i="11"/>
  <c r="F43" i="11"/>
  <c r="J43" i="11" s="1"/>
  <c r="F39" i="11"/>
  <c r="F38" i="11"/>
  <c r="F37" i="11"/>
  <c r="F36" i="11"/>
  <c r="J36" i="11" s="1"/>
  <c r="F35" i="11"/>
  <c r="F34" i="11"/>
  <c r="J34" i="11" s="1"/>
  <c r="F33" i="11"/>
  <c r="F32" i="11"/>
  <c r="F31" i="11"/>
  <c r="F30" i="11"/>
  <c r="F29" i="11"/>
  <c r="F21" i="11"/>
  <c r="F20" i="11"/>
  <c r="F19" i="11"/>
  <c r="F18" i="11"/>
  <c r="F17" i="11"/>
  <c r="F16" i="11"/>
  <c r="F14" i="11"/>
  <c r="F13" i="11"/>
  <c r="F12" i="11"/>
  <c r="J12" i="11" s="1"/>
  <c r="G239" i="11"/>
  <c r="E239" i="11"/>
  <c r="C239" i="11"/>
  <c r="G238" i="11"/>
  <c r="E238" i="11"/>
  <c r="C238" i="11"/>
  <c r="G237" i="11"/>
  <c r="E237" i="11"/>
  <c r="C237" i="11"/>
  <c r="G236" i="11"/>
  <c r="E236" i="11"/>
  <c r="C236" i="11"/>
  <c r="G235" i="11"/>
  <c r="E235" i="11"/>
  <c r="C235" i="11"/>
  <c r="G234" i="11"/>
  <c r="E234" i="11"/>
  <c r="C234" i="11"/>
  <c r="G233" i="11"/>
  <c r="E233" i="11"/>
  <c r="C233" i="11"/>
  <c r="G232" i="11"/>
  <c r="E232" i="11"/>
  <c r="C232" i="11"/>
  <c r="G231" i="11"/>
  <c r="E231" i="11"/>
  <c r="C231" i="11"/>
  <c r="G230" i="11"/>
  <c r="E230" i="11"/>
  <c r="C230" i="11"/>
  <c r="G229" i="11"/>
  <c r="E229" i="11"/>
  <c r="C229" i="11"/>
  <c r="G228" i="11"/>
  <c r="E228" i="11"/>
  <c r="C228" i="11"/>
  <c r="G227" i="11"/>
  <c r="E227" i="11"/>
  <c r="C227" i="11"/>
  <c r="G226" i="11"/>
  <c r="E226" i="11"/>
  <c r="C226" i="11"/>
  <c r="G225" i="11"/>
  <c r="E225" i="11"/>
  <c r="C225" i="11"/>
  <c r="G224" i="11"/>
  <c r="E224" i="11"/>
  <c r="C224" i="11"/>
  <c r="G223" i="11"/>
  <c r="E223" i="11"/>
  <c r="C223" i="11"/>
  <c r="G222" i="11"/>
  <c r="E222" i="11"/>
  <c r="C222" i="11"/>
  <c r="G221" i="11"/>
  <c r="E221" i="11"/>
  <c r="C221" i="11"/>
  <c r="G220" i="11"/>
  <c r="E220" i="11"/>
  <c r="C220" i="11"/>
  <c r="G219" i="11"/>
  <c r="E219" i="11"/>
  <c r="C219" i="11"/>
  <c r="G218" i="11"/>
  <c r="E218" i="11"/>
  <c r="C218" i="11"/>
  <c r="G217" i="11"/>
  <c r="E217" i="11"/>
  <c r="C217" i="11"/>
  <c r="G216" i="11"/>
  <c r="E216" i="11"/>
  <c r="C216" i="11"/>
  <c r="G215" i="11"/>
  <c r="E215" i="11"/>
  <c r="C215" i="11"/>
  <c r="G214" i="11"/>
  <c r="E214" i="11"/>
  <c r="C214" i="11"/>
  <c r="G213" i="11"/>
  <c r="E213" i="11"/>
  <c r="C213" i="11"/>
  <c r="G212" i="11"/>
  <c r="E212" i="11"/>
  <c r="C212" i="11"/>
  <c r="G211" i="11"/>
  <c r="E211" i="11"/>
  <c r="C211" i="11"/>
  <c r="G210" i="11"/>
  <c r="E210" i="11"/>
  <c r="C210" i="11"/>
  <c r="G209" i="11"/>
  <c r="E209" i="11"/>
  <c r="C209" i="11"/>
  <c r="G208" i="11"/>
  <c r="E208" i="11"/>
  <c r="C208" i="11"/>
  <c r="G207" i="11"/>
  <c r="E207" i="11"/>
  <c r="C207" i="11"/>
  <c r="G206" i="11"/>
  <c r="E206" i="11"/>
  <c r="C206" i="11"/>
  <c r="G205" i="11"/>
  <c r="E205" i="11"/>
  <c r="C205" i="11"/>
  <c r="G204" i="11"/>
  <c r="E204" i="11"/>
  <c r="C204" i="11"/>
  <c r="G203" i="11"/>
  <c r="E203" i="11"/>
  <c r="C203" i="11"/>
  <c r="G202" i="11"/>
  <c r="E202" i="11"/>
  <c r="C202" i="11"/>
  <c r="G201" i="11"/>
  <c r="E201" i="11"/>
  <c r="C201" i="11"/>
  <c r="G200" i="11"/>
  <c r="E200" i="11"/>
  <c r="C200" i="11"/>
  <c r="G199" i="11"/>
  <c r="E199" i="11"/>
  <c r="C199" i="11"/>
  <c r="G198" i="11"/>
  <c r="E198" i="11"/>
  <c r="C198" i="11"/>
  <c r="G197" i="11"/>
  <c r="E197" i="11"/>
  <c r="C197" i="11"/>
  <c r="G196" i="11"/>
  <c r="E196" i="11"/>
  <c r="C196" i="11"/>
  <c r="G195" i="11"/>
  <c r="E195" i="11"/>
  <c r="C195" i="11"/>
  <c r="G194" i="11"/>
  <c r="E194" i="11"/>
  <c r="C194" i="11"/>
  <c r="G193" i="11"/>
  <c r="E193" i="11"/>
  <c r="C193" i="11"/>
  <c r="G192" i="11"/>
  <c r="E192" i="11"/>
  <c r="C192" i="11"/>
  <c r="G191" i="11"/>
  <c r="E191" i="11"/>
  <c r="C191" i="11"/>
  <c r="G190" i="11"/>
  <c r="E190" i="11"/>
  <c r="C190" i="11"/>
  <c r="G189" i="11"/>
  <c r="E189" i="11"/>
  <c r="C189" i="11"/>
  <c r="G188" i="11"/>
  <c r="E188" i="11"/>
  <c r="C188" i="11"/>
  <c r="G187" i="11"/>
  <c r="E187" i="11"/>
  <c r="C187" i="11"/>
  <c r="G186" i="11"/>
  <c r="E186" i="11"/>
  <c r="C186" i="11"/>
  <c r="G185" i="11"/>
  <c r="E185" i="11"/>
  <c r="C185" i="11"/>
  <c r="G184" i="11"/>
  <c r="E184" i="11"/>
  <c r="C184" i="11"/>
  <c r="G183" i="11"/>
  <c r="E183" i="11"/>
  <c r="C183" i="11"/>
  <c r="G182" i="11"/>
  <c r="E182" i="11"/>
  <c r="C182" i="11"/>
  <c r="G181" i="11"/>
  <c r="E181" i="11"/>
  <c r="C181" i="11"/>
  <c r="G180" i="11"/>
  <c r="E180" i="11"/>
  <c r="C180" i="11"/>
  <c r="G179" i="11"/>
  <c r="E179" i="11"/>
  <c r="C179" i="11"/>
  <c r="G178" i="11"/>
  <c r="E178" i="11"/>
  <c r="C178" i="11"/>
  <c r="G177" i="11"/>
  <c r="E177" i="11"/>
  <c r="C177" i="11"/>
  <c r="G176" i="11"/>
  <c r="E176" i="11"/>
  <c r="C176" i="11"/>
  <c r="G175" i="11"/>
  <c r="E175" i="11"/>
  <c r="C175" i="11"/>
  <c r="G174" i="11"/>
  <c r="E174" i="11"/>
  <c r="C174" i="11"/>
  <c r="G173" i="11"/>
  <c r="E173" i="11"/>
  <c r="C173" i="11"/>
  <c r="G172" i="11"/>
  <c r="E172" i="11"/>
  <c r="C172" i="11"/>
  <c r="G171" i="11"/>
  <c r="E171" i="11"/>
  <c r="C171" i="11"/>
  <c r="G170" i="11"/>
  <c r="E170" i="11"/>
  <c r="C170" i="11"/>
  <c r="G169" i="11"/>
  <c r="E169" i="11"/>
  <c r="C169" i="11"/>
  <c r="G168" i="11"/>
  <c r="E168" i="11"/>
  <c r="C168" i="11"/>
  <c r="G167" i="11"/>
  <c r="E167" i="11"/>
  <c r="C167" i="11"/>
  <c r="G166" i="11"/>
  <c r="E166" i="11"/>
  <c r="C166" i="11"/>
  <c r="G165" i="11"/>
  <c r="E165" i="11"/>
  <c r="C165" i="11"/>
  <c r="G164" i="11"/>
  <c r="E164" i="11"/>
  <c r="C164" i="11"/>
  <c r="G163" i="11"/>
  <c r="E163" i="11"/>
  <c r="C163" i="11"/>
  <c r="G162" i="11"/>
  <c r="E162" i="11"/>
  <c r="C162" i="11"/>
  <c r="G161" i="11"/>
  <c r="E161" i="11"/>
  <c r="C161" i="11"/>
  <c r="G160" i="11"/>
  <c r="E160" i="11"/>
  <c r="C160" i="11"/>
  <c r="G159" i="11"/>
  <c r="E159" i="11"/>
  <c r="C159" i="11"/>
  <c r="G158" i="11"/>
  <c r="E158" i="11"/>
  <c r="C158" i="11"/>
  <c r="G157" i="11"/>
  <c r="E157" i="11"/>
  <c r="C157" i="11"/>
  <c r="G156" i="11"/>
  <c r="E156" i="11"/>
  <c r="C156" i="11"/>
  <c r="G155" i="11"/>
  <c r="E155" i="11"/>
  <c r="C155" i="11"/>
  <c r="G154" i="11"/>
  <c r="E154" i="11"/>
  <c r="C154" i="11"/>
  <c r="G153" i="11"/>
  <c r="E153" i="11"/>
  <c r="C153" i="11"/>
  <c r="G152" i="11"/>
  <c r="E152" i="11"/>
  <c r="C152" i="11"/>
  <c r="G151" i="11"/>
  <c r="E151" i="11"/>
  <c r="C151" i="11"/>
  <c r="G150" i="11"/>
  <c r="E150" i="11"/>
  <c r="C150" i="11"/>
  <c r="G149" i="11"/>
  <c r="E149" i="11"/>
  <c r="C149" i="11"/>
  <c r="G148" i="11"/>
  <c r="E148" i="11"/>
  <c r="C148" i="11"/>
  <c r="G147" i="11"/>
  <c r="E147" i="11"/>
  <c r="C147" i="11"/>
  <c r="G146" i="11"/>
  <c r="E146" i="11"/>
  <c r="C146" i="11"/>
  <c r="G145" i="11"/>
  <c r="E145" i="11"/>
  <c r="C145" i="11"/>
  <c r="G144" i="11"/>
  <c r="E144" i="11"/>
  <c r="C144" i="11"/>
  <c r="G143" i="11"/>
  <c r="E143" i="11"/>
  <c r="C143" i="11"/>
  <c r="G142" i="11"/>
  <c r="E142" i="11"/>
  <c r="C142" i="11"/>
  <c r="G141" i="11"/>
  <c r="E141" i="11"/>
  <c r="C141" i="11"/>
  <c r="G140" i="11"/>
  <c r="E140" i="11"/>
  <c r="C140" i="11"/>
  <c r="G139" i="11"/>
  <c r="E139" i="11"/>
  <c r="C139" i="11"/>
  <c r="G138" i="11"/>
  <c r="E138" i="11"/>
  <c r="C138" i="11"/>
  <c r="G137" i="11"/>
  <c r="E137" i="11"/>
  <c r="C137" i="11"/>
  <c r="G136" i="11"/>
  <c r="E136" i="11"/>
  <c r="C136" i="11"/>
  <c r="G135" i="11"/>
  <c r="E135" i="11"/>
  <c r="C135" i="11"/>
  <c r="G134" i="11"/>
  <c r="E134" i="11"/>
  <c r="C134" i="11"/>
  <c r="G133" i="11"/>
  <c r="E133" i="11"/>
  <c r="C133" i="11"/>
  <c r="G132" i="11"/>
  <c r="E132" i="11"/>
  <c r="C132" i="11"/>
  <c r="G131" i="11"/>
  <c r="E131" i="11"/>
  <c r="C131" i="11"/>
  <c r="G130" i="11"/>
  <c r="E130" i="11"/>
  <c r="C130" i="11"/>
  <c r="G129" i="11"/>
  <c r="E129" i="11"/>
  <c r="C129" i="11"/>
  <c r="G128" i="11"/>
  <c r="E128" i="11"/>
  <c r="C128" i="11"/>
  <c r="G127" i="11"/>
  <c r="E127" i="11"/>
  <c r="C127" i="11"/>
  <c r="G126" i="11"/>
  <c r="E126" i="11"/>
  <c r="C126" i="11"/>
  <c r="G125" i="11"/>
  <c r="E125" i="11"/>
  <c r="C125" i="11"/>
  <c r="G124" i="11"/>
  <c r="E124" i="11"/>
  <c r="C124" i="11"/>
  <c r="G123" i="11"/>
  <c r="E123" i="11"/>
  <c r="C123" i="11"/>
  <c r="G122" i="11"/>
  <c r="E122" i="11"/>
  <c r="C122" i="11"/>
  <c r="G121" i="11"/>
  <c r="E121" i="11"/>
  <c r="C121" i="11"/>
  <c r="G120" i="11"/>
  <c r="E120" i="11"/>
  <c r="C120" i="11"/>
  <c r="G119" i="11"/>
  <c r="E119" i="11"/>
  <c r="C119" i="11"/>
  <c r="G118" i="11"/>
  <c r="H118" i="11" s="1"/>
  <c r="E118" i="11"/>
  <c r="C118" i="11"/>
  <c r="G117" i="11"/>
  <c r="H117" i="11" s="1"/>
  <c r="E117" i="11"/>
  <c r="C117" i="11"/>
  <c r="G116" i="11"/>
  <c r="H116" i="11" s="1"/>
  <c r="E116" i="11"/>
  <c r="C116" i="11"/>
  <c r="G115" i="11"/>
  <c r="H115" i="11" s="1"/>
  <c r="E115" i="11"/>
  <c r="C115" i="11"/>
  <c r="G114" i="11"/>
  <c r="H114" i="11" s="1"/>
  <c r="E114" i="11"/>
  <c r="C114" i="11"/>
  <c r="G113" i="11"/>
  <c r="H113" i="11" s="1"/>
  <c r="E113" i="11"/>
  <c r="C113" i="11"/>
  <c r="G112" i="11"/>
  <c r="H112" i="11" s="1"/>
  <c r="E112" i="11"/>
  <c r="C112" i="11"/>
  <c r="G111" i="11"/>
  <c r="H111" i="11" s="1"/>
  <c r="E111" i="11"/>
  <c r="C111" i="11"/>
  <c r="G110" i="11"/>
  <c r="H110" i="11" s="1"/>
  <c r="E110" i="11"/>
  <c r="C110" i="11"/>
  <c r="G109" i="11"/>
  <c r="H109" i="11" s="1"/>
  <c r="E109" i="11"/>
  <c r="C109" i="11"/>
  <c r="G108" i="11"/>
  <c r="H108" i="11" s="1"/>
  <c r="E108" i="11"/>
  <c r="C108" i="11"/>
  <c r="G107" i="11"/>
  <c r="H107" i="11" s="1"/>
  <c r="E107" i="11"/>
  <c r="C107" i="11"/>
  <c r="G106" i="11"/>
  <c r="H106" i="11" s="1"/>
  <c r="E106" i="11"/>
  <c r="C106" i="11"/>
  <c r="G105" i="11"/>
  <c r="H105" i="11" s="1"/>
  <c r="E105" i="11"/>
  <c r="C105" i="11"/>
  <c r="G104" i="11"/>
  <c r="E104" i="11"/>
  <c r="C104" i="11"/>
  <c r="G103" i="11"/>
  <c r="E103" i="11"/>
  <c r="C103" i="11"/>
  <c r="G102" i="11"/>
  <c r="E102" i="11"/>
  <c r="C102" i="11"/>
  <c r="G101" i="11"/>
  <c r="E101" i="11"/>
  <c r="C101" i="11"/>
  <c r="G100" i="11"/>
  <c r="E100" i="11"/>
  <c r="C100" i="11"/>
  <c r="G99" i="11"/>
  <c r="E99" i="11"/>
  <c r="C99" i="11"/>
  <c r="G98" i="11"/>
  <c r="E98" i="11"/>
  <c r="G97" i="11"/>
  <c r="E97" i="11"/>
  <c r="G96" i="11"/>
  <c r="E96" i="11"/>
  <c r="G95" i="11"/>
  <c r="E95" i="11"/>
  <c r="G94" i="11"/>
  <c r="E94" i="11"/>
  <c r="E93" i="11"/>
  <c r="E92" i="11"/>
  <c r="E91" i="11"/>
  <c r="E90" i="11"/>
  <c r="E89" i="11"/>
  <c r="E87" i="11"/>
  <c r="E85" i="11"/>
  <c r="G93" i="11"/>
  <c r="G92" i="11"/>
  <c r="G91" i="11"/>
  <c r="G90" i="11"/>
  <c r="G89" i="11"/>
  <c r="G87" i="11"/>
  <c r="K87" i="11" s="1"/>
  <c r="G85" i="11"/>
  <c r="K85" i="11" s="1"/>
  <c r="K113" i="11" l="1"/>
  <c r="J113" i="11"/>
  <c r="O113" i="11" s="1"/>
  <c r="K91" i="11"/>
  <c r="J91" i="11"/>
  <c r="K69" i="11"/>
  <c r="J69" i="11"/>
  <c r="K89" i="11"/>
  <c r="K97" i="11"/>
  <c r="K112" i="11"/>
  <c r="J112" i="11"/>
  <c r="K30" i="11"/>
  <c r="J30" i="11"/>
  <c r="K61" i="11"/>
  <c r="J61" i="11"/>
  <c r="K43" i="11"/>
  <c r="K51" i="11"/>
  <c r="J51" i="11"/>
  <c r="K115" i="11"/>
  <c r="J115" i="11"/>
  <c r="O115" i="11" s="1"/>
  <c r="K114" i="11"/>
  <c r="J114" i="11"/>
  <c r="O114" i="11" s="1"/>
  <c r="K75" i="11"/>
  <c r="J75" i="11"/>
  <c r="K82" i="11"/>
  <c r="J82" i="11"/>
  <c r="K106" i="11"/>
  <c r="K34" i="11"/>
  <c r="K53" i="11"/>
  <c r="J53" i="11"/>
  <c r="K65" i="11"/>
  <c r="J65" i="11"/>
  <c r="K83" i="11"/>
  <c r="J83" i="11"/>
  <c r="K98" i="11"/>
  <c r="J98" i="11"/>
  <c r="K20" i="11"/>
  <c r="J20" i="11"/>
  <c r="K84" i="11"/>
  <c r="J84" i="11"/>
  <c r="K95" i="11"/>
  <c r="J95" i="11"/>
  <c r="K110" i="11"/>
  <c r="J110" i="11"/>
  <c r="S110" i="11" s="1"/>
  <c r="K14" i="11"/>
  <c r="J14" i="11"/>
  <c r="K36" i="11"/>
  <c r="K77" i="11"/>
  <c r="J77" i="11"/>
  <c r="K88" i="11"/>
  <c r="J88" i="11"/>
  <c r="K96" i="11"/>
  <c r="J96" i="11"/>
  <c r="K111" i="11"/>
  <c r="J111" i="11"/>
  <c r="O111" i="11" s="1"/>
  <c r="K105" i="11"/>
  <c r="K99" i="11"/>
  <c r="K92" i="11"/>
  <c r="K100" i="11"/>
  <c r="K107" i="11"/>
  <c r="K90" i="11"/>
  <c r="K93" i="11"/>
  <c r="K101" i="11"/>
  <c r="K108" i="11"/>
  <c r="K116" i="11"/>
  <c r="K94" i="11"/>
  <c r="K102" i="11"/>
  <c r="K109" i="11"/>
  <c r="K117" i="11"/>
  <c r="K103" i="11"/>
  <c r="K118" i="11"/>
  <c r="K104" i="11"/>
  <c r="H120" i="11"/>
  <c r="H128" i="11"/>
  <c r="H136" i="11"/>
  <c r="H144" i="11"/>
  <c r="H152" i="11"/>
  <c r="H160" i="11"/>
  <c r="H168" i="11"/>
  <c r="H176" i="11"/>
  <c r="H184" i="11"/>
  <c r="H192" i="11"/>
  <c r="H200" i="11"/>
  <c r="H208" i="11"/>
  <c r="H216" i="11"/>
  <c r="H224" i="11"/>
  <c r="H232" i="11"/>
  <c r="H155" i="11"/>
  <c r="H134" i="11"/>
  <c r="H150" i="11"/>
  <c r="H174" i="11"/>
  <c r="H190" i="11"/>
  <c r="H206" i="11"/>
  <c r="H222" i="11"/>
  <c r="H238" i="11"/>
  <c r="H121" i="11"/>
  <c r="H129" i="11"/>
  <c r="H137" i="11"/>
  <c r="H145" i="11"/>
  <c r="H153" i="11"/>
  <c r="H161" i="11"/>
  <c r="H169" i="11"/>
  <c r="H177" i="11"/>
  <c r="H185" i="11"/>
  <c r="H193" i="11"/>
  <c r="H201" i="11"/>
  <c r="H209" i="11"/>
  <c r="H217" i="11"/>
  <c r="H225" i="11"/>
  <c r="H233" i="11"/>
  <c r="H123" i="11"/>
  <c r="H131" i="11"/>
  <c r="H163" i="11"/>
  <c r="H171" i="11"/>
  <c r="H179" i="11"/>
  <c r="H203" i="11"/>
  <c r="H211" i="11"/>
  <c r="H235" i="11"/>
  <c r="H126" i="11"/>
  <c r="H142" i="11"/>
  <c r="H158" i="11"/>
  <c r="H166" i="11"/>
  <c r="H182" i="11"/>
  <c r="H198" i="11"/>
  <c r="H214" i="11"/>
  <c r="H230" i="11"/>
  <c r="H124" i="11"/>
  <c r="H132" i="11"/>
  <c r="H140" i="11"/>
  <c r="H148" i="11"/>
  <c r="H156" i="11"/>
  <c r="H164" i="11"/>
  <c r="H172" i="11"/>
  <c r="H180" i="11"/>
  <c r="H188" i="11"/>
  <c r="H196" i="11"/>
  <c r="H204" i="11"/>
  <c r="H212" i="11"/>
  <c r="H220" i="11"/>
  <c r="H228" i="11"/>
  <c r="H236" i="11"/>
  <c r="H227" i="11"/>
  <c r="H119" i="11"/>
  <c r="H143" i="11"/>
  <c r="H159" i="11"/>
  <c r="H175" i="11"/>
  <c r="H199" i="11"/>
  <c r="H223" i="11"/>
  <c r="H231" i="11"/>
  <c r="H122" i="11"/>
  <c r="H130" i="11"/>
  <c r="H138" i="11"/>
  <c r="H146" i="11"/>
  <c r="H154" i="11"/>
  <c r="H162" i="11"/>
  <c r="H170" i="11"/>
  <c r="H178" i="11"/>
  <c r="H186" i="11"/>
  <c r="H194" i="11"/>
  <c r="H202" i="11"/>
  <c r="H210" i="11"/>
  <c r="H218" i="11"/>
  <c r="H226" i="11"/>
  <c r="H234" i="11"/>
  <c r="H139" i="11"/>
  <c r="H147" i="11"/>
  <c r="H187" i="11"/>
  <c r="H195" i="11"/>
  <c r="H219" i="11"/>
  <c r="H127" i="11"/>
  <c r="H135" i="11"/>
  <c r="H151" i="11"/>
  <c r="H167" i="11"/>
  <c r="H183" i="11"/>
  <c r="H191" i="11"/>
  <c r="H207" i="11"/>
  <c r="H215" i="11"/>
  <c r="H239" i="11"/>
  <c r="H125" i="11"/>
  <c r="H133" i="11"/>
  <c r="H141" i="11"/>
  <c r="H149" i="11"/>
  <c r="H157" i="11"/>
  <c r="H165" i="11"/>
  <c r="H173" i="11"/>
  <c r="H181" i="11"/>
  <c r="H189" i="11"/>
  <c r="H197" i="11"/>
  <c r="H205" i="11"/>
  <c r="H213" i="11"/>
  <c r="H221" i="11"/>
  <c r="H229" i="11"/>
  <c r="H237" i="11"/>
  <c r="S100" i="11"/>
  <c r="Q100" i="11"/>
  <c r="O100" i="11"/>
  <c r="N100" i="11"/>
  <c r="T100" i="11"/>
  <c r="R100" i="11"/>
  <c r="P100" i="11"/>
  <c r="M100" i="11"/>
  <c r="S104" i="11"/>
  <c r="Q104" i="11"/>
  <c r="O104" i="11"/>
  <c r="N104" i="11"/>
  <c r="T104" i="11"/>
  <c r="R104" i="11"/>
  <c r="P104" i="11"/>
  <c r="M104" i="11"/>
  <c r="S107" i="11"/>
  <c r="Q107" i="11"/>
  <c r="O107" i="11"/>
  <c r="N107" i="11"/>
  <c r="T107" i="11"/>
  <c r="R107" i="11"/>
  <c r="P107" i="11"/>
  <c r="M107" i="11"/>
  <c r="N111" i="11"/>
  <c r="T111" i="11"/>
  <c r="S111" i="11"/>
  <c r="M111" i="11"/>
  <c r="R111" i="11"/>
  <c r="P111" i="11"/>
  <c r="Q111" i="11"/>
  <c r="N115" i="11"/>
  <c r="M115" i="11"/>
  <c r="T115" i="11"/>
  <c r="S115" i="11"/>
  <c r="Q115" i="11"/>
  <c r="R115" i="11"/>
  <c r="P115" i="11"/>
  <c r="O119" i="11"/>
  <c r="N119" i="11"/>
  <c r="M119" i="11"/>
  <c r="T119" i="11"/>
  <c r="S119" i="11"/>
  <c r="R119" i="11"/>
  <c r="P119" i="11"/>
  <c r="Q119" i="11"/>
  <c r="O123" i="11"/>
  <c r="N123" i="11"/>
  <c r="M123" i="11"/>
  <c r="T123" i="11"/>
  <c r="S123" i="11"/>
  <c r="Q123" i="11"/>
  <c r="R123" i="11"/>
  <c r="P123" i="11"/>
  <c r="O127" i="11"/>
  <c r="N127" i="11"/>
  <c r="M127" i="11"/>
  <c r="T127" i="11"/>
  <c r="S127" i="11"/>
  <c r="R127" i="11"/>
  <c r="P127" i="11"/>
  <c r="Q127" i="11"/>
  <c r="O131" i="11"/>
  <c r="N131" i="11"/>
  <c r="M131" i="11"/>
  <c r="T131" i="11"/>
  <c r="S131" i="11"/>
  <c r="R131" i="11"/>
  <c r="Q131" i="11"/>
  <c r="P131" i="11"/>
  <c r="O135" i="11"/>
  <c r="N135" i="11"/>
  <c r="M135" i="11"/>
  <c r="T135" i="11"/>
  <c r="S135" i="11"/>
  <c r="R135" i="11"/>
  <c r="Q135" i="11"/>
  <c r="P135" i="11"/>
  <c r="R139" i="11"/>
  <c r="O139" i="11"/>
  <c r="N139" i="11"/>
  <c r="M139" i="11"/>
  <c r="T139" i="11"/>
  <c r="S139" i="11"/>
  <c r="Q139" i="11"/>
  <c r="P139" i="11"/>
  <c r="R141" i="11"/>
  <c r="Q141" i="11"/>
  <c r="P141" i="11"/>
  <c r="O141" i="11"/>
  <c r="N141" i="11"/>
  <c r="M141" i="11"/>
  <c r="T141" i="11"/>
  <c r="S141" i="11"/>
  <c r="R145" i="11"/>
  <c r="M145" i="11"/>
  <c r="T145" i="11"/>
  <c r="S145" i="11"/>
  <c r="Q145" i="11"/>
  <c r="P145" i="11"/>
  <c r="O145" i="11"/>
  <c r="N145" i="11"/>
  <c r="R149" i="11"/>
  <c r="Q149" i="11"/>
  <c r="P149" i="11"/>
  <c r="O149" i="11"/>
  <c r="N149" i="11"/>
  <c r="M149" i="11"/>
  <c r="T149" i="11"/>
  <c r="S149" i="11"/>
  <c r="R153" i="11"/>
  <c r="M153" i="11"/>
  <c r="T153" i="11"/>
  <c r="S153" i="11"/>
  <c r="Q153" i="11"/>
  <c r="P153" i="11"/>
  <c r="O153" i="11"/>
  <c r="N153" i="11"/>
  <c r="T157" i="11"/>
  <c r="R157" i="11"/>
  <c r="Q157" i="11"/>
  <c r="P157" i="11"/>
  <c r="O157" i="11"/>
  <c r="N157" i="11"/>
  <c r="M157" i="11"/>
  <c r="S157" i="11"/>
  <c r="T161" i="11"/>
  <c r="R161" i="11"/>
  <c r="Q161" i="11"/>
  <c r="P161" i="11"/>
  <c r="O161" i="11"/>
  <c r="N161" i="11"/>
  <c r="M161" i="11"/>
  <c r="S161" i="11"/>
  <c r="T165" i="11"/>
  <c r="R165" i="11"/>
  <c r="Q165" i="11"/>
  <c r="P165" i="11"/>
  <c r="O165" i="11"/>
  <c r="N165" i="11"/>
  <c r="M165" i="11"/>
  <c r="S165" i="11"/>
  <c r="T169" i="11"/>
  <c r="R169" i="11"/>
  <c r="Q169" i="11"/>
  <c r="P169" i="11"/>
  <c r="O169" i="11"/>
  <c r="N169" i="11"/>
  <c r="M169" i="11"/>
  <c r="S169" i="11"/>
  <c r="T173" i="11"/>
  <c r="R173" i="11"/>
  <c r="Q173" i="11"/>
  <c r="P173" i="11"/>
  <c r="O173" i="11"/>
  <c r="N173" i="11"/>
  <c r="M173" i="11"/>
  <c r="S173" i="11"/>
  <c r="T177" i="11"/>
  <c r="R177" i="11"/>
  <c r="M177" i="11"/>
  <c r="S177" i="11"/>
  <c r="Q177" i="11"/>
  <c r="P177" i="11"/>
  <c r="O177" i="11"/>
  <c r="N177" i="11"/>
  <c r="T181" i="11"/>
  <c r="R181" i="11"/>
  <c r="M181" i="11"/>
  <c r="O181" i="11"/>
  <c r="N181" i="11"/>
  <c r="S181" i="11"/>
  <c r="Q181" i="11"/>
  <c r="P181" i="11"/>
  <c r="T185" i="11"/>
  <c r="R185" i="11"/>
  <c r="M185" i="11"/>
  <c r="S185" i="11"/>
  <c r="Q185" i="11"/>
  <c r="P185" i="11"/>
  <c r="O185" i="11"/>
  <c r="N185" i="11"/>
  <c r="T187" i="11"/>
  <c r="R187" i="11"/>
  <c r="M187" i="11"/>
  <c r="Q187" i="11"/>
  <c r="P187" i="11"/>
  <c r="O187" i="11"/>
  <c r="N187" i="11"/>
  <c r="S187" i="11"/>
  <c r="T191" i="11"/>
  <c r="R191" i="11"/>
  <c r="M191" i="11"/>
  <c r="S191" i="11"/>
  <c r="Q191" i="11"/>
  <c r="P191" i="11"/>
  <c r="O191" i="11"/>
  <c r="N191" i="11"/>
  <c r="T195" i="11"/>
  <c r="R195" i="11"/>
  <c r="N195" i="11"/>
  <c r="M195" i="11"/>
  <c r="S195" i="11"/>
  <c r="Q195" i="11"/>
  <c r="P195" i="11"/>
  <c r="O195" i="11"/>
  <c r="T199" i="11"/>
  <c r="R199" i="11"/>
  <c r="N199" i="11"/>
  <c r="M199" i="11"/>
  <c r="S199" i="11"/>
  <c r="Q199" i="11"/>
  <c r="P199" i="11"/>
  <c r="O199" i="11"/>
  <c r="T203" i="11"/>
  <c r="R203" i="11"/>
  <c r="N203" i="11"/>
  <c r="M203" i="11"/>
  <c r="S203" i="11"/>
  <c r="Q203" i="11"/>
  <c r="P203" i="11"/>
  <c r="O203" i="11"/>
  <c r="T207" i="11"/>
  <c r="R207" i="11"/>
  <c r="N207" i="11"/>
  <c r="M207" i="11"/>
  <c r="S207" i="11"/>
  <c r="Q207" i="11"/>
  <c r="P207" i="11"/>
  <c r="O207" i="11"/>
  <c r="T211" i="11"/>
  <c r="R211" i="11"/>
  <c r="N211" i="11"/>
  <c r="M211" i="11"/>
  <c r="S211" i="11"/>
  <c r="Q211" i="11"/>
  <c r="P211" i="11"/>
  <c r="O211" i="11"/>
  <c r="T215" i="11"/>
  <c r="R215" i="11"/>
  <c r="N215" i="11"/>
  <c r="M215" i="11"/>
  <c r="S215" i="11"/>
  <c r="Q215" i="11"/>
  <c r="P215" i="11"/>
  <c r="O215" i="11"/>
  <c r="T219" i="11"/>
  <c r="R219" i="11"/>
  <c r="N219" i="11"/>
  <c r="M219" i="11"/>
  <c r="S219" i="11"/>
  <c r="Q219" i="11"/>
  <c r="P219" i="11"/>
  <c r="O219" i="11"/>
  <c r="T223" i="11"/>
  <c r="R223" i="11"/>
  <c r="N223" i="11"/>
  <c r="M223" i="11"/>
  <c r="S223" i="11"/>
  <c r="Q223" i="11"/>
  <c r="P223" i="11"/>
  <c r="O223" i="11"/>
  <c r="S102" i="11"/>
  <c r="Q102" i="11"/>
  <c r="O102" i="11"/>
  <c r="N102" i="11"/>
  <c r="T102" i="11"/>
  <c r="R102" i="11"/>
  <c r="P102" i="11"/>
  <c r="M102" i="11"/>
  <c r="S106" i="11"/>
  <c r="Q106" i="11"/>
  <c r="O106" i="11"/>
  <c r="N106" i="11"/>
  <c r="T106" i="11"/>
  <c r="R106" i="11"/>
  <c r="P106" i="11"/>
  <c r="M106" i="11"/>
  <c r="S109" i="11"/>
  <c r="Q109" i="11"/>
  <c r="O109" i="11"/>
  <c r="N109" i="11"/>
  <c r="T109" i="11"/>
  <c r="R109" i="11"/>
  <c r="P109" i="11"/>
  <c r="M109" i="11"/>
  <c r="N113" i="11"/>
  <c r="M113" i="11"/>
  <c r="T113" i="11"/>
  <c r="S113" i="11"/>
  <c r="Q113" i="11"/>
  <c r="R113" i="11"/>
  <c r="P113" i="11"/>
  <c r="O117" i="11"/>
  <c r="N117" i="11"/>
  <c r="M117" i="11"/>
  <c r="T117" i="11"/>
  <c r="S117" i="11"/>
  <c r="Q117" i="11"/>
  <c r="P117" i="11"/>
  <c r="R117" i="11"/>
  <c r="O121" i="11"/>
  <c r="N121" i="11"/>
  <c r="M121" i="11"/>
  <c r="T121" i="11"/>
  <c r="S121" i="11"/>
  <c r="Q121" i="11"/>
  <c r="R121" i="11"/>
  <c r="P121" i="11"/>
  <c r="O125" i="11"/>
  <c r="N125" i="11"/>
  <c r="M125" i="11"/>
  <c r="T125" i="11"/>
  <c r="S125" i="11"/>
  <c r="Q125" i="11"/>
  <c r="P125" i="11"/>
  <c r="R125" i="11"/>
  <c r="O129" i="11"/>
  <c r="N129" i="11"/>
  <c r="M129" i="11"/>
  <c r="T129" i="11"/>
  <c r="S129" i="11"/>
  <c r="Q129" i="11"/>
  <c r="P129" i="11"/>
  <c r="R129" i="11"/>
  <c r="O133" i="11"/>
  <c r="N133" i="11"/>
  <c r="M133" i="11"/>
  <c r="T133" i="11"/>
  <c r="S133" i="11"/>
  <c r="R133" i="11"/>
  <c r="Q133" i="11"/>
  <c r="P133" i="11"/>
  <c r="O137" i="11"/>
  <c r="N137" i="11"/>
  <c r="M137" i="11"/>
  <c r="T137" i="11"/>
  <c r="S137" i="11"/>
  <c r="R137" i="11"/>
  <c r="Q137" i="11"/>
  <c r="P137" i="11"/>
  <c r="R143" i="11"/>
  <c r="T143" i="11"/>
  <c r="S143" i="11"/>
  <c r="Q143" i="11"/>
  <c r="P143" i="11"/>
  <c r="O143" i="11"/>
  <c r="N143" i="11"/>
  <c r="M143" i="11"/>
  <c r="R147" i="11"/>
  <c r="O147" i="11"/>
  <c r="N147" i="11"/>
  <c r="M147" i="11"/>
  <c r="T147" i="11"/>
  <c r="S147" i="11"/>
  <c r="Q147" i="11"/>
  <c r="P147" i="11"/>
  <c r="R151" i="11"/>
  <c r="T151" i="11"/>
  <c r="S151" i="11"/>
  <c r="Q151" i="11"/>
  <c r="P151" i="11"/>
  <c r="O151" i="11"/>
  <c r="N151" i="11"/>
  <c r="M151" i="11"/>
  <c r="R155" i="11"/>
  <c r="O155" i="11"/>
  <c r="N155" i="11"/>
  <c r="M155" i="11"/>
  <c r="T155" i="11"/>
  <c r="S155" i="11"/>
  <c r="Q155" i="11"/>
  <c r="P155" i="11"/>
  <c r="T159" i="11"/>
  <c r="R159" i="11"/>
  <c r="M159" i="11"/>
  <c r="S159" i="11"/>
  <c r="Q159" i="11"/>
  <c r="P159" i="11"/>
  <c r="O159" i="11"/>
  <c r="N159" i="11"/>
  <c r="T163" i="11"/>
  <c r="R163" i="11"/>
  <c r="M163" i="11"/>
  <c r="S163" i="11"/>
  <c r="Q163" i="11"/>
  <c r="P163" i="11"/>
  <c r="O163" i="11"/>
  <c r="N163" i="11"/>
  <c r="T167" i="11"/>
  <c r="R167" i="11"/>
  <c r="M167" i="11"/>
  <c r="S167" i="11"/>
  <c r="Q167" i="11"/>
  <c r="P167" i="11"/>
  <c r="O167" i="11"/>
  <c r="N167" i="11"/>
  <c r="T171" i="11"/>
  <c r="R171" i="11"/>
  <c r="M171" i="11"/>
  <c r="S171" i="11"/>
  <c r="Q171" i="11"/>
  <c r="P171" i="11"/>
  <c r="O171" i="11"/>
  <c r="N171" i="11"/>
  <c r="T175" i="11"/>
  <c r="R175" i="11"/>
  <c r="M175" i="11"/>
  <c r="S175" i="11"/>
  <c r="Q175" i="11"/>
  <c r="P175" i="11"/>
  <c r="O175" i="11"/>
  <c r="N175" i="11"/>
  <c r="T179" i="11"/>
  <c r="R179" i="11"/>
  <c r="M179" i="11"/>
  <c r="Q179" i="11"/>
  <c r="P179" i="11"/>
  <c r="O179" i="11"/>
  <c r="N179" i="11"/>
  <c r="S179" i="11"/>
  <c r="T183" i="11"/>
  <c r="R183" i="11"/>
  <c r="M183" i="11"/>
  <c r="S183" i="11"/>
  <c r="Q183" i="11"/>
  <c r="P183" i="11"/>
  <c r="O183" i="11"/>
  <c r="N183" i="11"/>
  <c r="T189" i="11"/>
  <c r="R189" i="11"/>
  <c r="M189" i="11"/>
  <c r="O189" i="11"/>
  <c r="N189" i="11"/>
  <c r="S189" i="11"/>
  <c r="Q189" i="11"/>
  <c r="P189" i="11"/>
  <c r="T193" i="11"/>
  <c r="R193" i="11"/>
  <c r="M193" i="11"/>
  <c r="S193" i="11"/>
  <c r="Q193" i="11"/>
  <c r="P193" i="11"/>
  <c r="O193" i="11"/>
  <c r="N193" i="11"/>
  <c r="T197" i="11"/>
  <c r="R197" i="11"/>
  <c r="N197" i="11"/>
  <c r="M197" i="11"/>
  <c r="S197" i="11"/>
  <c r="Q197" i="11"/>
  <c r="P197" i="11"/>
  <c r="O197" i="11"/>
  <c r="T201" i="11"/>
  <c r="R201" i="11"/>
  <c r="N201" i="11"/>
  <c r="M201" i="11"/>
  <c r="S201" i="11"/>
  <c r="Q201" i="11"/>
  <c r="P201" i="11"/>
  <c r="O201" i="11"/>
  <c r="T205" i="11"/>
  <c r="R205" i="11"/>
  <c r="N205" i="11"/>
  <c r="M205" i="11"/>
  <c r="S205" i="11"/>
  <c r="Q205" i="11"/>
  <c r="P205" i="11"/>
  <c r="O205" i="11"/>
  <c r="T209" i="11"/>
  <c r="R209" i="11"/>
  <c r="N209" i="11"/>
  <c r="M209" i="11"/>
  <c r="S209" i="11"/>
  <c r="Q209" i="11"/>
  <c r="P209" i="11"/>
  <c r="O209" i="11"/>
  <c r="T213" i="11"/>
  <c r="R213" i="11"/>
  <c r="N213" i="11"/>
  <c r="M213" i="11"/>
  <c r="S213" i="11"/>
  <c r="Q213" i="11"/>
  <c r="P213" i="11"/>
  <c r="O213" i="11"/>
  <c r="T217" i="11"/>
  <c r="R217" i="11"/>
  <c r="N217" i="11"/>
  <c r="M217" i="11"/>
  <c r="S217" i="11"/>
  <c r="Q217" i="11"/>
  <c r="P217" i="11"/>
  <c r="O217" i="11"/>
  <c r="T221" i="11"/>
  <c r="R221" i="11"/>
  <c r="N221" i="11"/>
  <c r="M221" i="11"/>
  <c r="S221" i="11"/>
  <c r="Q221" i="11"/>
  <c r="P221" i="11"/>
  <c r="O221" i="11"/>
  <c r="S99" i="11"/>
  <c r="Q99" i="11"/>
  <c r="O99" i="11"/>
  <c r="N99" i="11"/>
  <c r="R99" i="11"/>
  <c r="P99" i="11"/>
  <c r="M99" i="11"/>
  <c r="T99" i="11"/>
  <c r="S101" i="11"/>
  <c r="Q101" i="11"/>
  <c r="O101" i="11"/>
  <c r="N101" i="11"/>
  <c r="R101" i="11"/>
  <c r="P101" i="11"/>
  <c r="M101" i="11"/>
  <c r="T101" i="11"/>
  <c r="S103" i="11"/>
  <c r="Q103" i="11"/>
  <c r="O103" i="11"/>
  <c r="N103" i="11"/>
  <c r="T103" i="11"/>
  <c r="R103" i="11"/>
  <c r="P103" i="11"/>
  <c r="M103" i="11"/>
  <c r="S105" i="11"/>
  <c r="Q105" i="11"/>
  <c r="O105" i="11"/>
  <c r="N105" i="11"/>
  <c r="T105" i="11"/>
  <c r="R105" i="11"/>
  <c r="P105" i="11"/>
  <c r="M105" i="11"/>
  <c r="S108" i="11"/>
  <c r="Q108" i="11"/>
  <c r="O108" i="11"/>
  <c r="N108" i="11"/>
  <c r="T108" i="11"/>
  <c r="R108" i="11"/>
  <c r="P108" i="11"/>
  <c r="M108" i="11"/>
  <c r="T110" i="11"/>
  <c r="Q110" i="11"/>
  <c r="O110" i="11"/>
  <c r="N110" i="11"/>
  <c r="R110" i="11"/>
  <c r="P110" i="11"/>
  <c r="M110" i="11"/>
  <c r="O112" i="11"/>
  <c r="N112" i="11"/>
  <c r="M112" i="11"/>
  <c r="T112" i="11"/>
  <c r="S112" i="11"/>
  <c r="R112" i="11"/>
  <c r="P112" i="11"/>
  <c r="Q112" i="11"/>
  <c r="N114" i="11"/>
  <c r="M114" i="11"/>
  <c r="T114" i="11"/>
  <c r="S114" i="11"/>
  <c r="R114" i="11"/>
  <c r="Q114" i="11"/>
  <c r="P114" i="11"/>
  <c r="O116" i="11"/>
  <c r="N116" i="11"/>
  <c r="M116" i="11"/>
  <c r="T116" i="11"/>
  <c r="S116" i="11"/>
  <c r="P116" i="11"/>
  <c r="Q116" i="11"/>
  <c r="R116" i="11"/>
  <c r="O118" i="11"/>
  <c r="N118" i="11"/>
  <c r="M118" i="11"/>
  <c r="T118" i="11"/>
  <c r="S118" i="11"/>
  <c r="R118" i="11"/>
  <c r="P118" i="11"/>
  <c r="Q118" i="11"/>
  <c r="O120" i="11"/>
  <c r="N120" i="11"/>
  <c r="M120" i="11"/>
  <c r="T120" i="11"/>
  <c r="S120" i="11"/>
  <c r="R120" i="11"/>
  <c r="P120" i="11"/>
  <c r="Q120" i="11"/>
  <c r="O122" i="11"/>
  <c r="N122" i="11"/>
  <c r="M122" i="11"/>
  <c r="T122" i="11"/>
  <c r="S122" i="11"/>
  <c r="R122" i="11"/>
  <c r="Q122" i="11"/>
  <c r="P122" i="11"/>
  <c r="O124" i="11"/>
  <c r="N124" i="11"/>
  <c r="M124" i="11"/>
  <c r="T124" i="11"/>
  <c r="S124" i="11"/>
  <c r="P124" i="11"/>
  <c r="Q124" i="11"/>
  <c r="R124" i="11"/>
  <c r="O126" i="11"/>
  <c r="N126" i="11"/>
  <c r="M126" i="11"/>
  <c r="T126" i="11"/>
  <c r="S126" i="11"/>
  <c r="R126" i="11"/>
  <c r="P126" i="11"/>
  <c r="Q126" i="11"/>
  <c r="O128" i="11"/>
  <c r="N128" i="11"/>
  <c r="M128" i="11"/>
  <c r="T128" i="11"/>
  <c r="S128" i="11"/>
  <c r="Q128" i="11"/>
  <c r="P128" i="11"/>
  <c r="R128" i="11"/>
  <c r="O130" i="11"/>
  <c r="N130" i="11"/>
  <c r="M130" i="11"/>
  <c r="T130" i="11"/>
  <c r="S130" i="11"/>
  <c r="Q130" i="11"/>
  <c r="P130" i="11"/>
  <c r="R130" i="11"/>
  <c r="O132" i="11"/>
  <c r="N132" i="11"/>
  <c r="M132" i="11"/>
  <c r="T132" i="11"/>
  <c r="S132" i="11"/>
  <c r="R132" i="11"/>
  <c r="Q132" i="11"/>
  <c r="P132" i="11"/>
  <c r="O134" i="11"/>
  <c r="N134" i="11"/>
  <c r="M134" i="11"/>
  <c r="T134" i="11"/>
  <c r="S134" i="11"/>
  <c r="R134" i="11"/>
  <c r="Q134" i="11"/>
  <c r="P134" i="11"/>
  <c r="O136" i="11"/>
  <c r="N136" i="11"/>
  <c r="M136" i="11"/>
  <c r="T136" i="11"/>
  <c r="S136" i="11"/>
  <c r="R136" i="11"/>
  <c r="Q136" i="11"/>
  <c r="P136" i="11"/>
  <c r="O138" i="11"/>
  <c r="N138" i="11"/>
  <c r="M138" i="11"/>
  <c r="T138" i="11"/>
  <c r="S138" i="11"/>
  <c r="R138" i="11"/>
  <c r="Q138" i="11"/>
  <c r="P138" i="11"/>
  <c r="R140" i="11"/>
  <c r="P140" i="11"/>
  <c r="O140" i="11"/>
  <c r="N140" i="11"/>
  <c r="M140" i="11"/>
  <c r="T140" i="11"/>
  <c r="S140" i="11"/>
  <c r="Q140" i="11"/>
  <c r="R142" i="11"/>
  <c r="S142" i="11"/>
  <c r="Q142" i="11"/>
  <c r="P142" i="11"/>
  <c r="O142" i="11"/>
  <c r="N142" i="11"/>
  <c r="M142" i="11"/>
  <c r="T142" i="11"/>
  <c r="R144" i="11"/>
  <c r="T144" i="11"/>
  <c r="S144" i="11"/>
  <c r="Q144" i="11"/>
  <c r="P144" i="11"/>
  <c r="O144" i="11"/>
  <c r="N144" i="11"/>
  <c r="M144" i="11"/>
  <c r="R146" i="11"/>
  <c r="N146" i="11"/>
  <c r="M146" i="11"/>
  <c r="T146" i="11"/>
  <c r="S146" i="11"/>
  <c r="Q146" i="11"/>
  <c r="P146" i="11"/>
  <c r="O146" i="11"/>
  <c r="R148" i="11"/>
  <c r="P148" i="11"/>
  <c r="O148" i="11"/>
  <c r="N148" i="11"/>
  <c r="M148" i="11"/>
  <c r="T148" i="11"/>
  <c r="S148" i="11"/>
  <c r="Q148" i="11"/>
  <c r="R150" i="11"/>
  <c r="S150" i="11"/>
  <c r="Q150" i="11"/>
  <c r="P150" i="11"/>
  <c r="O150" i="11"/>
  <c r="N150" i="11"/>
  <c r="M150" i="11"/>
  <c r="T150" i="11"/>
  <c r="R152" i="11"/>
  <c r="T152" i="11"/>
  <c r="S152" i="11"/>
  <c r="Q152" i="11"/>
  <c r="P152" i="11"/>
  <c r="O152" i="11"/>
  <c r="N152" i="11"/>
  <c r="M152" i="11"/>
  <c r="R154" i="11"/>
  <c r="N154" i="11"/>
  <c r="M154" i="11"/>
  <c r="T154" i="11"/>
  <c r="S154" i="11"/>
  <c r="Q154" i="11"/>
  <c r="P154" i="11"/>
  <c r="O154" i="11"/>
  <c r="R156" i="11"/>
  <c r="P156" i="11"/>
  <c r="O156" i="11"/>
  <c r="N156" i="11"/>
  <c r="M156" i="11"/>
  <c r="T156" i="11"/>
  <c r="S156" i="11"/>
  <c r="Q156" i="11"/>
  <c r="T158" i="11"/>
  <c r="R158" i="11"/>
  <c r="S158" i="11"/>
  <c r="Q158" i="11"/>
  <c r="P158" i="11"/>
  <c r="O158" i="11"/>
  <c r="N158" i="11"/>
  <c r="M158" i="11"/>
  <c r="T160" i="11"/>
  <c r="R160" i="11"/>
  <c r="O160" i="11"/>
  <c r="N160" i="11"/>
  <c r="M160" i="11"/>
  <c r="S160" i="11"/>
  <c r="Q160" i="11"/>
  <c r="P160" i="11"/>
  <c r="T162" i="11"/>
  <c r="R162" i="11"/>
  <c r="S162" i="11"/>
  <c r="Q162" i="11"/>
  <c r="P162" i="11"/>
  <c r="O162" i="11"/>
  <c r="N162" i="11"/>
  <c r="M162" i="11"/>
  <c r="T164" i="11"/>
  <c r="R164" i="11"/>
  <c r="O164" i="11"/>
  <c r="N164" i="11"/>
  <c r="M164" i="11"/>
  <c r="S164" i="11"/>
  <c r="Q164" i="11"/>
  <c r="P164" i="11"/>
  <c r="T166" i="11"/>
  <c r="R166" i="11"/>
  <c r="S166" i="11"/>
  <c r="Q166" i="11"/>
  <c r="P166" i="11"/>
  <c r="O166" i="11"/>
  <c r="N166" i="11"/>
  <c r="M166" i="11"/>
  <c r="T168" i="11"/>
  <c r="R168" i="11"/>
  <c r="O168" i="11"/>
  <c r="N168" i="11"/>
  <c r="M168" i="11"/>
  <c r="S168" i="11"/>
  <c r="Q168" i="11"/>
  <c r="P168" i="11"/>
  <c r="T170" i="11"/>
  <c r="R170" i="11"/>
  <c r="S170" i="11"/>
  <c r="Q170" i="11"/>
  <c r="P170" i="11"/>
  <c r="O170" i="11"/>
  <c r="N170" i="11"/>
  <c r="M170" i="11"/>
  <c r="T172" i="11"/>
  <c r="R172" i="11"/>
  <c r="O172" i="11"/>
  <c r="N172" i="11"/>
  <c r="M172" i="11"/>
  <c r="S172" i="11"/>
  <c r="Q172" i="11"/>
  <c r="P172" i="11"/>
  <c r="T174" i="11"/>
  <c r="R174" i="11"/>
  <c r="S174" i="11"/>
  <c r="Q174" i="11"/>
  <c r="P174" i="11"/>
  <c r="O174" i="11"/>
  <c r="N174" i="11"/>
  <c r="M174" i="11"/>
  <c r="T176" i="11"/>
  <c r="R176" i="11"/>
  <c r="M176" i="11"/>
  <c r="P176" i="11"/>
  <c r="O176" i="11"/>
  <c r="N176" i="11"/>
  <c r="S176" i="11"/>
  <c r="Q176" i="11"/>
  <c r="T178" i="11"/>
  <c r="R178" i="11"/>
  <c r="M178" i="11"/>
  <c r="N178" i="11"/>
  <c r="S178" i="11"/>
  <c r="Q178" i="11"/>
  <c r="P178" i="11"/>
  <c r="O178" i="11"/>
  <c r="T180" i="11"/>
  <c r="R180" i="11"/>
  <c r="M180" i="11"/>
  <c r="S180" i="11"/>
  <c r="Q180" i="11"/>
  <c r="P180" i="11"/>
  <c r="O180" i="11"/>
  <c r="N180" i="11"/>
  <c r="T182" i="11"/>
  <c r="R182" i="11"/>
  <c r="M182" i="11"/>
  <c r="S182" i="11"/>
  <c r="Q182" i="11"/>
  <c r="P182" i="11"/>
  <c r="O182" i="11"/>
  <c r="N182" i="11"/>
  <c r="T184" i="11"/>
  <c r="R184" i="11"/>
  <c r="M184" i="11"/>
  <c r="P184" i="11"/>
  <c r="O184" i="11"/>
  <c r="N184" i="11"/>
  <c r="S184" i="11"/>
  <c r="Q184" i="11"/>
  <c r="T186" i="11"/>
  <c r="R186" i="11"/>
  <c r="M186" i="11"/>
  <c r="N186" i="11"/>
  <c r="S186" i="11"/>
  <c r="Q186" i="11"/>
  <c r="P186" i="11"/>
  <c r="O186" i="11"/>
  <c r="T188" i="11"/>
  <c r="R188" i="11"/>
  <c r="M188" i="11"/>
  <c r="S188" i="11"/>
  <c r="Q188" i="11"/>
  <c r="P188" i="11"/>
  <c r="O188" i="11"/>
  <c r="N188" i="11"/>
  <c r="T190" i="11"/>
  <c r="R190" i="11"/>
  <c r="M190" i="11"/>
  <c r="S190" i="11"/>
  <c r="Q190" i="11"/>
  <c r="P190" i="11"/>
  <c r="O190" i="11"/>
  <c r="N190" i="11"/>
  <c r="T192" i="11"/>
  <c r="R192" i="11"/>
  <c r="M192" i="11"/>
  <c r="P192" i="11"/>
  <c r="O192" i="11"/>
  <c r="N192" i="11"/>
  <c r="S192" i="11"/>
  <c r="Q192" i="11"/>
  <c r="T194" i="11"/>
  <c r="R194" i="11"/>
  <c r="M194" i="11"/>
  <c r="N194" i="11"/>
  <c r="S194" i="11"/>
  <c r="Q194" i="11"/>
  <c r="P194" i="11"/>
  <c r="O194" i="11"/>
  <c r="T196" i="11"/>
  <c r="R196" i="11"/>
  <c r="N196" i="11"/>
  <c r="M196" i="11"/>
  <c r="S196" i="11"/>
  <c r="Q196" i="11"/>
  <c r="P196" i="11"/>
  <c r="O196" i="11"/>
  <c r="T198" i="11"/>
  <c r="R198" i="11"/>
  <c r="N198" i="11"/>
  <c r="M198" i="11"/>
  <c r="S198" i="11"/>
  <c r="Q198" i="11"/>
  <c r="P198" i="11"/>
  <c r="O198" i="11"/>
  <c r="T200" i="11"/>
  <c r="R200" i="11"/>
  <c r="N200" i="11"/>
  <c r="M200" i="11"/>
  <c r="S200" i="11"/>
  <c r="Q200" i="11"/>
  <c r="P200" i="11"/>
  <c r="O200" i="11"/>
  <c r="T202" i="11"/>
  <c r="R202" i="11"/>
  <c r="N202" i="11"/>
  <c r="M202" i="11"/>
  <c r="S202" i="11"/>
  <c r="Q202" i="11"/>
  <c r="P202" i="11"/>
  <c r="O202" i="11"/>
  <c r="T204" i="11"/>
  <c r="R204" i="11"/>
  <c r="N204" i="11"/>
  <c r="M204" i="11"/>
  <c r="S204" i="11"/>
  <c r="Q204" i="11"/>
  <c r="P204" i="11"/>
  <c r="O204" i="11"/>
  <c r="T206" i="11"/>
  <c r="R206" i="11"/>
  <c r="N206" i="11"/>
  <c r="M206" i="11"/>
  <c r="S206" i="11"/>
  <c r="Q206" i="11"/>
  <c r="P206" i="11"/>
  <c r="O206" i="11"/>
  <c r="T208" i="11"/>
  <c r="R208" i="11"/>
  <c r="N208" i="11"/>
  <c r="M208" i="11"/>
  <c r="S208" i="11"/>
  <c r="Q208" i="11"/>
  <c r="P208" i="11"/>
  <c r="O208" i="11"/>
  <c r="T210" i="11"/>
  <c r="R210" i="11"/>
  <c r="N210" i="11"/>
  <c r="M210" i="11"/>
  <c r="S210" i="11"/>
  <c r="Q210" i="11"/>
  <c r="P210" i="11"/>
  <c r="O210" i="11"/>
  <c r="T212" i="11"/>
  <c r="R212" i="11"/>
  <c r="N212" i="11"/>
  <c r="M212" i="11"/>
  <c r="S212" i="11"/>
  <c r="Q212" i="11"/>
  <c r="P212" i="11"/>
  <c r="O212" i="11"/>
  <c r="T214" i="11"/>
  <c r="R214" i="11"/>
  <c r="N214" i="11"/>
  <c r="M214" i="11"/>
  <c r="S214" i="11"/>
  <c r="Q214" i="11"/>
  <c r="P214" i="11"/>
  <c r="O214" i="11"/>
  <c r="T216" i="11"/>
  <c r="R216" i="11"/>
  <c r="N216" i="11"/>
  <c r="M216" i="11"/>
  <c r="S216" i="11"/>
  <c r="Q216" i="11"/>
  <c r="P216" i="11"/>
  <c r="O216" i="11"/>
  <c r="T218" i="11"/>
  <c r="R218" i="11"/>
  <c r="N218" i="11"/>
  <c r="M218" i="11"/>
  <c r="S218" i="11"/>
  <c r="Q218" i="11"/>
  <c r="P218" i="11"/>
  <c r="O218" i="11"/>
  <c r="T220" i="11"/>
  <c r="R220" i="11"/>
  <c r="N220" i="11"/>
  <c r="M220" i="11"/>
  <c r="S220" i="11"/>
  <c r="Q220" i="11"/>
  <c r="P220" i="11"/>
  <c r="O220" i="11"/>
  <c r="T222" i="11"/>
  <c r="R222" i="11"/>
  <c r="N222" i="11"/>
  <c r="M222" i="11"/>
  <c r="S222" i="11"/>
  <c r="Q222" i="11"/>
  <c r="P222" i="11"/>
  <c r="O222" i="11"/>
  <c r="G78" i="11"/>
  <c r="K78" i="11" s="1"/>
  <c r="G21" i="11"/>
  <c r="K21" i="11" s="1"/>
  <c r="G36" i="11"/>
  <c r="G47" i="11"/>
  <c r="K47" i="11" s="1"/>
  <c r="G55" i="11"/>
  <c r="K55" i="11" s="1"/>
  <c r="G77" i="11"/>
  <c r="D77" i="11" s="1"/>
  <c r="E11" i="11"/>
  <c r="E17" i="11"/>
  <c r="E32" i="11"/>
  <c r="E43" i="11"/>
  <c r="E51" i="11"/>
  <c r="E62" i="11"/>
  <c r="E81" i="11"/>
  <c r="G37" i="11"/>
  <c r="K37" i="11" s="1"/>
  <c r="E12" i="11"/>
  <c r="E75" i="11"/>
  <c r="G14" i="11"/>
  <c r="G30" i="11"/>
  <c r="G38" i="11"/>
  <c r="K38" i="11" s="1"/>
  <c r="G49" i="11"/>
  <c r="K49" i="11" s="1"/>
  <c r="G60" i="11"/>
  <c r="K60" i="11" s="1"/>
  <c r="G79" i="11"/>
  <c r="K79" i="11" s="1"/>
  <c r="G88" i="11"/>
  <c r="E19" i="11"/>
  <c r="E34" i="11"/>
  <c r="E45" i="11"/>
  <c r="E53" i="11"/>
  <c r="E83" i="11"/>
  <c r="G29" i="11"/>
  <c r="K29" i="11" s="1"/>
  <c r="E18" i="11"/>
  <c r="G16" i="11"/>
  <c r="K16" i="11" s="1"/>
  <c r="G31" i="11"/>
  <c r="K31" i="11" s="1"/>
  <c r="G39" i="11"/>
  <c r="K39" i="11" s="1"/>
  <c r="G50" i="11"/>
  <c r="K50" i="11" s="1"/>
  <c r="G61" i="11"/>
  <c r="G80" i="11"/>
  <c r="K80" i="11" s="1"/>
  <c r="E20" i="11"/>
  <c r="E35" i="11"/>
  <c r="E46" i="11"/>
  <c r="E54" i="11"/>
  <c r="E76" i="11"/>
  <c r="E84" i="11"/>
  <c r="E33" i="11"/>
  <c r="G17" i="11"/>
  <c r="K17" i="11" s="1"/>
  <c r="G32" i="11"/>
  <c r="K32" i="11" s="1"/>
  <c r="G43" i="11"/>
  <c r="G51" i="11"/>
  <c r="G62" i="11"/>
  <c r="K62" i="11" s="1"/>
  <c r="G81" i="11"/>
  <c r="K81" i="11" s="1"/>
  <c r="E21" i="11"/>
  <c r="E36" i="11"/>
  <c r="E47" i="11"/>
  <c r="E55" i="11"/>
  <c r="E77" i="11"/>
  <c r="G59" i="11"/>
  <c r="K59" i="11" s="1"/>
  <c r="E52" i="11"/>
  <c r="G12" i="11"/>
  <c r="K12" i="11" s="1"/>
  <c r="G18" i="11"/>
  <c r="K18" i="11" s="1"/>
  <c r="G33" i="11"/>
  <c r="K33" i="11" s="1"/>
  <c r="G44" i="11"/>
  <c r="K44" i="11" s="1"/>
  <c r="G52" i="11"/>
  <c r="K52" i="11" s="1"/>
  <c r="G75" i="11"/>
  <c r="G82" i="11"/>
  <c r="E13" i="11"/>
  <c r="E29" i="11"/>
  <c r="E37" i="11"/>
  <c r="E48" i="11"/>
  <c r="E59" i="11"/>
  <c r="E78" i="11"/>
  <c r="G48" i="11"/>
  <c r="K48" i="11" s="1"/>
  <c r="G19" i="11"/>
  <c r="K19" i="11" s="1"/>
  <c r="G34" i="11"/>
  <c r="G45" i="11"/>
  <c r="K45" i="11" s="1"/>
  <c r="G53" i="11"/>
  <c r="G83" i="11"/>
  <c r="E14" i="11"/>
  <c r="E30" i="11"/>
  <c r="E38" i="11"/>
  <c r="E49" i="11"/>
  <c r="E60" i="11"/>
  <c r="E79" i="11"/>
  <c r="E88" i="11"/>
  <c r="G13" i="11"/>
  <c r="K13" i="11" s="1"/>
  <c r="E44" i="11"/>
  <c r="E82" i="11"/>
  <c r="G20" i="11"/>
  <c r="G35" i="11"/>
  <c r="K35" i="11" s="1"/>
  <c r="G46" i="11"/>
  <c r="K46" i="11" s="1"/>
  <c r="G54" i="11"/>
  <c r="K54" i="11" s="1"/>
  <c r="G76" i="11"/>
  <c r="K76" i="11" s="1"/>
  <c r="G84" i="11"/>
  <c r="E16" i="11"/>
  <c r="E31" i="11"/>
  <c r="E39" i="11"/>
  <c r="E50" i="11"/>
  <c r="E61" i="11"/>
  <c r="E80" i="11"/>
  <c r="G69" i="11"/>
  <c r="E64" i="11"/>
  <c r="G68" i="11"/>
  <c r="K68" i="11" s="1"/>
  <c r="G70" i="11"/>
  <c r="K70" i="11" s="1"/>
  <c r="E65" i="11"/>
  <c r="G71" i="11"/>
  <c r="K71" i="11" s="1"/>
  <c r="E66" i="11"/>
  <c r="G74" i="11"/>
  <c r="K74" i="11" s="1"/>
  <c r="E68" i="11"/>
  <c r="E74" i="11"/>
  <c r="G64" i="11"/>
  <c r="K64" i="11" s="1"/>
  <c r="E69" i="11"/>
  <c r="G65" i="11"/>
  <c r="E70" i="11"/>
  <c r="G66" i="11"/>
  <c r="K66" i="11" s="1"/>
  <c r="E71" i="11"/>
  <c r="T225" i="11"/>
  <c r="S225" i="11"/>
  <c r="R225" i="11"/>
  <c r="Q225" i="11"/>
  <c r="O225" i="11"/>
  <c r="N225" i="11"/>
  <c r="P225" i="11"/>
  <c r="M225" i="11"/>
  <c r="T229" i="11"/>
  <c r="S229" i="11"/>
  <c r="R229" i="11"/>
  <c r="Q229" i="11"/>
  <c r="O229" i="11"/>
  <c r="N229" i="11"/>
  <c r="P229" i="11"/>
  <c r="M229" i="11"/>
  <c r="T233" i="11"/>
  <c r="S233" i="11"/>
  <c r="R233" i="11"/>
  <c r="Q233" i="11"/>
  <c r="O233" i="11"/>
  <c r="N233" i="11"/>
  <c r="M233" i="11"/>
  <c r="P233" i="11"/>
  <c r="T237" i="11"/>
  <c r="S237" i="11"/>
  <c r="R237" i="11"/>
  <c r="Q237" i="11"/>
  <c r="O237" i="11"/>
  <c r="N237" i="11"/>
  <c r="P237" i="11"/>
  <c r="M237" i="11"/>
  <c r="T227" i="11"/>
  <c r="S227" i="11"/>
  <c r="R227" i="11"/>
  <c r="Q227" i="11"/>
  <c r="O227" i="11"/>
  <c r="N227" i="11"/>
  <c r="M227" i="11"/>
  <c r="P227" i="11"/>
  <c r="T231" i="11"/>
  <c r="S231" i="11"/>
  <c r="R231" i="11"/>
  <c r="Q231" i="11"/>
  <c r="O231" i="11"/>
  <c r="N231" i="11"/>
  <c r="M231" i="11"/>
  <c r="P231" i="11"/>
  <c r="T235" i="11"/>
  <c r="S235" i="11"/>
  <c r="R235" i="11"/>
  <c r="Q235" i="11"/>
  <c r="O235" i="11"/>
  <c r="N235" i="11"/>
  <c r="M235" i="11"/>
  <c r="P235" i="11"/>
  <c r="T239" i="11"/>
  <c r="S239" i="11"/>
  <c r="R239" i="11"/>
  <c r="Q239" i="11"/>
  <c r="O239" i="11"/>
  <c r="N239" i="11"/>
  <c r="M239" i="11"/>
  <c r="P239" i="11"/>
  <c r="T234" i="11"/>
  <c r="S234" i="11"/>
  <c r="R234" i="11"/>
  <c r="Q234" i="11"/>
  <c r="O234" i="11"/>
  <c r="N234" i="11"/>
  <c r="P234" i="11"/>
  <c r="M234" i="11"/>
  <c r="T240" i="11"/>
  <c r="S240" i="11"/>
  <c r="R240" i="11"/>
  <c r="Q240" i="11"/>
  <c r="O240" i="11"/>
  <c r="N240" i="11"/>
  <c r="P240" i="11"/>
  <c r="M240" i="11"/>
  <c r="T224" i="11"/>
  <c r="S224" i="11"/>
  <c r="R224" i="11"/>
  <c r="Q224" i="11"/>
  <c r="O224" i="11"/>
  <c r="N224" i="11"/>
  <c r="P224" i="11"/>
  <c r="M224" i="11"/>
  <c r="T228" i="11"/>
  <c r="S228" i="11"/>
  <c r="R228" i="11"/>
  <c r="Q228" i="11"/>
  <c r="O228" i="11"/>
  <c r="N228" i="11"/>
  <c r="P228" i="11"/>
  <c r="M228" i="11"/>
  <c r="T236" i="11"/>
  <c r="S236" i="11"/>
  <c r="R236" i="11"/>
  <c r="Q236" i="11"/>
  <c r="O236" i="11"/>
  <c r="N236" i="11"/>
  <c r="P236" i="11"/>
  <c r="M236" i="11"/>
  <c r="T226" i="11"/>
  <c r="S226" i="11"/>
  <c r="R226" i="11"/>
  <c r="Q226" i="11"/>
  <c r="O226" i="11"/>
  <c r="N226" i="11"/>
  <c r="P226" i="11"/>
  <c r="M226" i="11"/>
  <c r="T230" i="11"/>
  <c r="S230" i="11"/>
  <c r="R230" i="11"/>
  <c r="Q230" i="11"/>
  <c r="O230" i="11"/>
  <c r="N230" i="11"/>
  <c r="P230" i="11"/>
  <c r="M230" i="11"/>
  <c r="T232" i="11"/>
  <c r="S232" i="11"/>
  <c r="R232" i="11"/>
  <c r="Q232" i="11"/>
  <c r="O232" i="11"/>
  <c r="N232" i="11"/>
  <c r="P232" i="11"/>
  <c r="M232" i="11"/>
  <c r="T238" i="11"/>
  <c r="S238" i="11"/>
  <c r="R238" i="11"/>
  <c r="Q238" i="11"/>
  <c r="O238" i="11"/>
  <c r="N238" i="11"/>
  <c r="P238" i="11"/>
  <c r="M238" i="11"/>
  <c r="F11" i="11" l="1"/>
  <c r="J11" i="11" s="1"/>
  <c r="K11" i="11" l="1"/>
  <c r="C98" i="13"/>
  <c r="H100" i="11"/>
  <c r="H103" i="11"/>
  <c r="H101" i="11"/>
  <c r="H104" i="11"/>
  <c r="H99" i="11"/>
  <c r="H102" i="11"/>
  <c r="C110" i="13"/>
  <c r="C112" i="13"/>
  <c r="C111" i="13"/>
  <c r="C90" i="13"/>
  <c r="C87" i="13"/>
  <c r="C115" i="13"/>
  <c r="C104" i="13"/>
  <c r="C92" i="13"/>
  <c r="C79" i="13"/>
  <c r="C37" i="13"/>
  <c r="C10" i="13"/>
  <c r="C30" i="13"/>
  <c r="C7" i="13"/>
  <c r="C93" i="13"/>
  <c r="C11" i="13"/>
  <c r="C31" i="13"/>
  <c r="C27" i="13"/>
  <c r="C23" i="13"/>
  <c r="C114" i="13"/>
  <c r="C103" i="13"/>
  <c r="C91" i="13"/>
  <c r="C78" i="13"/>
  <c r="C36" i="13"/>
  <c r="C9" i="13"/>
  <c r="C26" i="13"/>
  <c r="C109" i="13"/>
  <c r="C84" i="13"/>
  <c r="C34" i="13"/>
  <c r="C73" i="13"/>
  <c r="C116" i="13"/>
  <c r="C89" i="13"/>
  <c r="C86" i="13"/>
  <c r="C113" i="13"/>
  <c r="C102" i="13"/>
  <c r="C85" i="13"/>
  <c r="C77" i="13"/>
  <c r="C35" i="13"/>
  <c r="C8" i="13"/>
  <c r="C22" i="13"/>
  <c r="C76" i="13"/>
  <c r="C15" i="13"/>
  <c r="C19" i="13"/>
  <c r="C105" i="13"/>
  <c r="C12" i="13"/>
  <c r="C28" i="13"/>
  <c r="C18" i="13"/>
  <c r="C88" i="13"/>
  <c r="C108" i="13"/>
  <c r="C99" i="13"/>
  <c r="C83" i="13"/>
  <c r="C75" i="13"/>
  <c r="C33" i="13"/>
  <c r="C6" i="13"/>
  <c r="C94" i="13"/>
  <c r="C4" i="13"/>
  <c r="C24" i="13"/>
  <c r="C29" i="13"/>
  <c r="C25" i="13"/>
  <c r="C21" i="13"/>
  <c r="C107" i="13"/>
  <c r="C95" i="13"/>
  <c r="C82" i="13"/>
  <c r="C74" i="13"/>
  <c r="C20" i="13"/>
  <c r="C13" i="13"/>
  <c r="C5" i="13"/>
  <c r="C106" i="13"/>
  <c r="C81" i="13"/>
  <c r="C32" i="13"/>
  <c r="C80" i="13"/>
  <c r="H86" i="11"/>
  <c r="H56" i="11"/>
  <c r="H67" i="11"/>
  <c r="H57" i="11"/>
  <c r="H15" i="11"/>
  <c r="H25" i="11"/>
  <c r="D262" i="11"/>
  <c r="D242" i="11"/>
  <c r="D258" i="11"/>
  <c r="D240" i="11"/>
  <c r="D256" i="11"/>
  <c r="D255" i="11"/>
  <c r="D253" i="11"/>
  <c r="D244" i="11"/>
  <c r="D260" i="11"/>
  <c r="D241" i="11"/>
  <c r="D257" i="11"/>
  <c r="D246" i="11"/>
  <c r="D250" i="11"/>
  <c r="D259" i="11"/>
  <c r="D248" i="11"/>
  <c r="D247" i="11"/>
  <c r="D245" i="11"/>
  <c r="D261" i="11"/>
  <c r="D254" i="11"/>
  <c r="D252" i="11"/>
  <c r="D243" i="11"/>
  <c r="D249" i="11"/>
  <c r="D251" i="11"/>
  <c r="H40" i="11"/>
  <c r="H23" i="11"/>
  <c r="H41" i="11"/>
  <c r="H63" i="11"/>
  <c r="H72" i="11"/>
  <c r="H42" i="11"/>
  <c r="H28" i="11"/>
  <c r="H26" i="11"/>
  <c r="H27" i="11"/>
  <c r="H22" i="11"/>
  <c r="H58" i="11"/>
  <c r="H73" i="11"/>
  <c r="H24" i="11"/>
  <c r="D25" i="11"/>
  <c r="C25" i="11" s="1"/>
  <c r="D63" i="11"/>
  <c r="C63" i="11" s="1"/>
  <c r="D23" i="11"/>
  <c r="C23" i="11" s="1"/>
  <c r="D42" i="11"/>
  <c r="C42" i="11" s="1"/>
  <c r="D24" i="11"/>
  <c r="C24" i="11" s="1"/>
  <c r="D41" i="11"/>
  <c r="C41" i="11" s="1"/>
  <c r="D27" i="11"/>
  <c r="C27" i="11" s="1"/>
  <c r="D40" i="11"/>
  <c r="C40" i="11" s="1"/>
  <c r="D22" i="11"/>
  <c r="C22" i="11" s="1"/>
  <c r="D58" i="11"/>
  <c r="C58" i="11" s="1"/>
  <c r="D26" i="11"/>
  <c r="C26" i="11" s="1"/>
  <c r="D15" i="11"/>
  <c r="C15" i="11" s="1"/>
  <c r="D73" i="11"/>
  <c r="C73" i="11" s="1"/>
  <c r="D67" i="11"/>
  <c r="C67" i="11" s="1"/>
  <c r="D86" i="11"/>
  <c r="C86" i="11" s="1"/>
  <c r="D56" i="11"/>
  <c r="C56" i="11" s="1"/>
  <c r="D72" i="11"/>
  <c r="C72" i="11" s="1"/>
  <c r="D57" i="11"/>
  <c r="C57" i="11" s="1"/>
  <c r="D28" i="11"/>
  <c r="C28" i="11" s="1"/>
  <c r="H87" i="11"/>
  <c r="D155" i="11"/>
  <c r="D98" i="11"/>
  <c r="C98" i="11" s="1"/>
  <c r="D129" i="11"/>
  <c r="D161" i="11"/>
  <c r="D193" i="11"/>
  <c r="D225" i="11"/>
  <c r="D110" i="11"/>
  <c r="D166" i="11"/>
  <c r="D230" i="11"/>
  <c r="D101" i="11"/>
  <c r="D132" i="11"/>
  <c r="D164" i="11"/>
  <c r="D196" i="11"/>
  <c r="D228" i="11"/>
  <c r="D227" i="11"/>
  <c r="D147" i="11"/>
  <c r="D135" i="11"/>
  <c r="D191" i="11"/>
  <c r="D96" i="11"/>
  <c r="C96" i="11" s="1"/>
  <c r="D125" i="11"/>
  <c r="D157" i="11"/>
  <c r="D189" i="11"/>
  <c r="D221" i="11"/>
  <c r="D112" i="11"/>
  <c r="D144" i="11"/>
  <c r="D176" i="11"/>
  <c r="D208" i="11"/>
  <c r="D134" i="11"/>
  <c r="D206" i="11"/>
  <c r="H89" i="11"/>
  <c r="D131" i="11"/>
  <c r="D203" i="11"/>
  <c r="D143" i="11"/>
  <c r="D223" i="11"/>
  <c r="D99" i="11"/>
  <c r="D130" i="11"/>
  <c r="D162" i="11"/>
  <c r="D194" i="11"/>
  <c r="D226" i="11"/>
  <c r="H97" i="11"/>
  <c r="H95" i="11"/>
  <c r="D87" i="11"/>
  <c r="C87" i="11" s="1"/>
  <c r="D89" i="11"/>
  <c r="C89" i="11" s="1"/>
  <c r="D106" i="11"/>
  <c r="D137" i="11"/>
  <c r="D169" i="11"/>
  <c r="D201" i="11"/>
  <c r="D233" i="11"/>
  <c r="D126" i="11"/>
  <c r="D182" i="11"/>
  <c r="D108" i="11"/>
  <c r="D140" i="11"/>
  <c r="D172" i="11"/>
  <c r="D204" i="11"/>
  <c r="D236" i="11"/>
  <c r="H91" i="11"/>
  <c r="D97" i="11"/>
  <c r="C97" i="11" s="1"/>
  <c r="D187" i="11"/>
  <c r="D95" i="11"/>
  <c r="C95" i="11" s="1"/>
  <c r="D151" i="11"/>
  <c r="D207" i="11"/>
  <c r="D102" i="11"/>
  <c r="D133" i="11"/>
  <c r="D165" i="11"/>
  <c r="D197" i="11"/>
  <c r="D229" i="11"/>
  <c r="D153" i="11"/>
  <c r="D156" i="11"/>
  <c r="D139" i="11"/>
  <c r="D239" i="11"/>
  <c r="D149" i="11"/>
  <c r="D136" i="11"/>
  <c r="D122" i="11"/>
  <c r="H85" i="11"/>
  <c r="D120" i="11"/>
  <c r="D152" i="11"/>
  <c r="D184" i="11"/>
  <c r="D216" i="11"/>
  <c r="D150" i="11"/>
  <c r="D222" i="11"/>
  <c r="D100" i="11"/>
  <c r="D163" i="11"/>
  <c r="D211" i="11"/>
  <c r="D91" i="11"/>
  <c r="C91" i="11" s="1"/>
  <c r="D159" i="11"/>
  <c r="D231" i="11"/>
  <c r="D138" i="11"/>
  <c r="D170" i="11"/>
  <c r="D202" i="11"/>
  <c r="D234" i="11"/>
  <c r="D185" i="11"/>
  <c r="D214" i="11"/>
  <c r="D188" i="11"/>
  <c r="D219" i="11"/>
  <c r="D181" i="11"/>
  <c r="D200" i="11"/>
  <c r="D190" i="11"/>
  <c r="H98" i="11"/>
  <c r="D123" i="11"/>
  <c r="D119" i="11"/>
  <c r="D199" i="11"/>
  <c r="D154" i="11"/>
  <c r="D218" i="11"/>
  <c r="H96" i="11"/>
  <c r="H94" i="11"/>
  <c r="D113" i="11"/>
  <c r="D145" i="11"/>
  <c r="D177" i="11"/>
  <c r="D209" i="11"/>
  <c r="D142" i="11"/>
  <c r="D198" i="11"/>
  <c r="D116" i="11"/>
  <c r="D148" i="11"/>
  <c r="D180" i="11"/>
  <c r="D212" i="11"/>
  <c r="D107" i="11"/>
  <c r="D195" i="11"/>
  <c r="D111" i="11"/>
  <c r="D167" i="11"/>
  <c r="D215" i="11"/>
  <c r="H93" i="11"/>
  <c r="D109" i="11"/>
  <c r="D141" i="11"/>
  <c r="D173" i="11"/>
  <c r="D205" i="11"/>
  <c r="D237" i="11"/>
  <c r="D121" i="11"/>
  <c r="D158" i="11"/>
  <c r="D124" i="11"/>
  <c r="D220" i="11"/>
  <c r="H92" i="11"/>
  <c r="D127" i="11"/>
  <c r="D117" i="11"/>
  <c r="D105" i="11"/>
  <c r="D232" i="11"/>
  <c r="D118" i="11"/>
  <c r="D92" i="11"/>
  <c r="C92" i="11" s="1"/>
  <c r="D186" i="11"/>
  <c r="D85" i="11"/>
  <c r="C85" i="11" s="1"/>
  <c r="D128" i="11"/>
  <c r="D160" i="11"/>
  <c r="D192" i="11"/>
  <c r="D224" i="11"/>
  <c r="D103" i="11"/>
  <c r="D174" i="11"/>
  <c r="D238" i="11"/>
  <c r="D94" i="11"/>
  <c r="C94" i="11" s="1"/>
  <c r="D115" i="11"/>
  <c r="D171" i="11"/>
  <c r="D235" i="11"/>
  <c r="H90" i="11"/>
  <c r="D104" i="11"/>
  <c r="D175" i="11"/>
  <c r="D114" i="11"/>
  <c r="D146" i="11"/>
  <c r="D178" i="11"/>
  <c r="D210" i="11"/>
  <c r="D93" i="11"/>
  <c r="C93" i="11" s="1"/>
  <c r="D217" i="11"/>
  <c r="D90" i="11"/>
  <c r="C90" i="11" s="1"/>
  <c r="D183" i="11"/>
  <c r="D213" i="11"/>
  <c r="D168" i="11"/>
  <c r="D179" i="11"/>
  <c r="H37" i="11"/>
  <c r="H61" i="11"/>
  <c r="D52" i="11"/>
  <c r="C52" i="11" s="1"/>
  <c r="D81" i="11"/>
  <c r="C81" i="11" s="1"/>
  <c r="H48" i="11"/>
  <c r="H83" i="11"/>
  <c r="D64" i="11"/>
  <c r="C64" i="11" s="1"/>
  <c r="D88" i="11"/>
  <c r="C88" i="11" s="1"/>
  <c r="H43" i="11"/>
  <c r="H82" i="11"/>
  <c r="H17" i="11"/>
  <c r="D18" i="11"/>
  <c r="C18" i="11" s="1"/>
  <c r="C77" i="11"/>
  <c r="D37" i="11"/>
  <c r="C37" i="11" s="1"/>
  <c r="D61" i="11"/>
  <c r="C61" i="11" s="1"/>
  <c r="H74" i="11"/>
  <c r="H32" i="11"/>
  <c r="D48" i="11"/>
  <c r="C48" i="11" s="1"/>
  <c r="D83" i="11"/>
  <c r="C83" i="11" s="1"/>
  <c r="H68" i="11"/>
  <c r="H38" i="11"/>
  <c r="D43" i="11"/>
  <c r="C43" i="11" s="1"/>
  <c r="D82" i="11"/>
  <c r="C82" i="11" s="1"/>
  <c r="D17" i="11"/>
  <c r="C17" i="11" s="1"/>
  <c r="H51" i="11"/>
  <c r="H21" i="11"/>
  <c r="H69" i="11"/>
  <c r="H54" i="11"/>
  <c r="D74" i="11"/>
  <c r="C74" i="11" s="1"/>
  <c r="D32" i="11"/>
  <c r="C32" i="11" s="1"/>
  <c r="H79" i="11"/>
  <c r="H14" i="11"/>
  <c r="D68" i="11"/>
  <c r="C68" i="11" s="1"/>
  <c r="D38" i="11"/>
  <c r="C38" i="11" s="1"/>
  <c r="H16" i="11"/>
  <c r="H33" i="11"/>
  <c r="H39" i="11"/>
  <c r="D51" i="11"/>
  <c r="C51" i="11" s="1"/>
  <c r="D21" i="11"/>
  <c r="C21" i="11" s="1"/>
  <c r="Q21" i="11" s="1"/>
  <c r="H84" i="11"/>
  <c r="D12" i="11"/>
  <c r="C12" i="11" s="1"/>
  <c r="H44" i="11"/>
  <c r="H76" i="11"/>
  <c r="D78" i="11"/>
  <c r="C78" i="11" s="1"/>
  <c r="H88" i="11"/>
  <c r="D55" i="11"/>
  <c r="C55" i="11" s="1"/>
  <c r="D39" i="11"/>
  <c r="C39" i="11" s="1"/>
  <c r="D30" i="11"/>
  <c r="C30" i="11" s="1"/>
  <c r="D80" i="11"/>
  <c r="C80" i="11" s="1"/>
  <c r="H78" i="11"/>
  <c r="D84" i="11"/>
  <c r="C84" i="11" s="1"/>
  <c r="D54" i="11"/>
  <c r="C54" i="11" s="1"/>
  <c r="D44" i="11"/>
  <c r="C44" i="11" s="1"/>
  <c r="H71" i="11"/>
  <c r="D76" i="11"/>
  <c r="C76" i="11" s="1"/>
  <c r="H66" i="11"/>
  <c r="H49" i="11"/>
  <c r="H29" i="11"/>
  <c r="H31" i="11"/>
  <c r="D65" i="11"/>
  <c r="C65" i="11" s="1"/>
  <c r="H45" i="11"/>
  <c r="H81" i="11"/>
  <c r="D71" i="11"/>
  <c r="C71" i="11" s="1"/>
  <c r="D14" i="11"/>
  <c r="C14" i="11" s="1"/>
  <c r="D66" i="11"/>
  <c r="C66" i="11" s="1"/>
  <c r="H20" i="11"/>
  <c r="D49" i="11"/>
  <c r="C49" i="11" s="1"/>
  <c r="D29" i="11"/>
  <c r="C29" i="11" s="1"/>
  <c r="D31" i="11"/>
  <c r="C31" i="11" s="1"/>
  <c r="D53" i="11"/>
  <c r="C53" i="11" s="1"/>
  <c r="D45" i="11"/>
  <c r="C45" i="11" s="1"/>
  <c r="H60" i="11"/>
  <c r="H50" i="11"/>
  <c r="H35" i="11"/>
  <c r="H64" i="11"/>
  <c r="D20" i="11"/>
  <c r="C20" i="11" s="1"/>
  <c r="D33" i="11"/>
  <c r="C33" i="11" s="1"/>
  <c r="H36" i="11"/>
  <c r="H77" i="11"/>
  <c r="D47" i="11"/>
  <c r="C47" i="11" s="1"/>
  <c r="D69" i="11"/>
  <c r="C69" i="11" s="1"/>
  <c r="D60" i="11"/>
  <c r="C60" i="11" s="1"/>
  <c r="D50" i="11"/>
  <c r="C50" i="11" s="1"/>
  <c r="D35" i="11"/>
  <c r="C35" i="11" s="1"/>
  <c r="H70" i="11"/>
  <c r="H46" i="11"/>
  <c r="H34" i="11"/>
  <c r="H59" i="11"/>
  <c r="D36" i="11"/>
  <c r="C36" i="11" s="1"/>
  <c r="H75" i="11"/>
  <c r="D62" i="11"/>
  <c r="C62" i="11" s="1"/>
  <c r="H13" i="11"/>
  <c r="H52" i="11"/>
  <c r="D79" i="11"/>
  <c r="C79" i="11" s="1"/>
  <c r="D70" i="11"/>
  <c r="C70" i="11" s="1"/>
  <c r="D46" i="11"/>
  <c r="C46" i="11" s="1"/>
  <c r="D34" i="11"/>
  <c r="C34" i="11" s="1"/>
  <c r="D59" i="11"/>
  <c r="C59" i="11" s="1"/>
  <c r="D75" i="11"/>
  <c r="C75" i="11" s="1"/>
  <c r="D19" i="11"/>
  <c r="C19" i="11" s="1"/>
  <c r="H80" i="11"/>
  <c r="D13" i="11"/>
  <c r="C13" i="11" s="1"/>
  <c r="H19" i="11"/>
  <c r="H47" i="11"/>
  <c r="H65" i="11"/>
  <c r="H53" i="11"/>
  <c r="D16" i="11"/>
  <c r="C16" i="11" s="1"/>
  <c r="H62" i="11"/>
  <c r="H18" i="11"/>
  <c r="H12" i="11"/>
  <c r="H30" i="11"/>
  <c r="H55" i="11"/>
  <c r="G11" i="11"/>
  <c r="M21" i="11" l="1"/>
  <c r="R21" i="11"/>
  <c r="P21" i="11"/>
  <c r="O21" i="11"/>
  <c r="S21" i="11"/>
  <c r="T21" i="11"/>
  <c r="N21" i="11"/>
  <c r="G9" i="11"/>
  <c r="H11" i="11"/>
  <c r="D11" i="11"/>
  <c r="T75" i="11"/>
  <c r="R75" i="11"/>
  <c r="O75" i="11"/>
  <c r="M75" i="11"/>
  <c r="Q75" i="11"/>
  <c r="S75" i="11"/>
  <c r="N75" i="11"/>
  <c r="P75" i="11"/>
  <c r="M45" i="11"/>
  <c r="S45" i="11"/>
  <c r="N45" i="11"/>
  <c r="R45" i="11"/>
  <c r="O45" i="11"/>
  <c r="P45" i="11"/>
  <c r="Q45" i="11"/>
  <c r="T45" i="11"/>
  <c r="S14" i="11"/>
  <c r="M14" i="11"/>
  <c r="T14" i="11"/>
  <c r="P14" i="11"/>
  <c r="Q14" i="11"/>
  <c r="R14" i="11"/>
  <c r="N14" i="11"/>
  <c r="O14" i="11"/>
  <c r="T54" i="11"/>
  <c r="M54" i="11"/>
  <c r="P54" i="11"/>
  <c r="S54" i="11"/>
  <c r="O54" i="11"/>
  <c r="R54" i="11"/>
  <c r="Q54" i="11"/>
  <c r="N54" i="11"/>
  <c r="T78" i="11"/>
  <c r="N78" i="11"/>
  <c r="P78" i="11"/>
  <c r="Q78" i="11"/>
  <c r="M78" i="11"/>
  <c r="O78" i="11"/>
  <c r="R78" i="11"/>
  <c r="S78" i="11"/>
  <c r="N77" i="11"/>
  <c r="Q77" i="11"/>
  <c r="R77" i="11"/>
  <c r="S77" i="11"/>
  <c r="O77" i="11"/>
  <c r="P77" i="11"/>
  <c r="T77" i="11"/>
  <c r="M77" i="11"/>
  <c r="T64" i="11"/>
  <c r="M64" i="11"/>
  <c r="N64" i="11"/>
  <c r="O64" i="11"/>
  <c r="P64" i="11"/>
  <c r="S64" i="11"/>
  <c r="Q64" i="11"/>
  <c r="R64" i="11"/>
  <c r="P93" i="11"/>
  <c r="T93" i="11"/>
  <c r="O93" i="11"/>
  <c r="S93" i="11"/>
  <c r="R93" i="11"/>
  <c r="N93" i="11"/>
  <c r="M93" i="11"/>
  <c r="Q93" i="11"/>
  <c r="S87" i="11"/>
  <c r="T87" i="11"/>
  <c r="M87" i="11"/>
  <c r="R87" i="11"/>
  <c r="O87" i="11"/>
  <c r="N87" i="11"/>
  <c r="P87" i="11"/>
  <c r="Q87" i="11"/>
  <c r="S72" i="11"/>
  <c r="O72" i="11"/>
  <c r="Q72" i="11"/>
  <c r="P72" i="11"/>
  <c r="M72" i="11"/>
  <c r="R72" i="11"/>
  <c r="T72" i="11"/>
  <c r="N72" i="11"/>
  <c r="S22" i="11"/>
  <c r="M22" i="11"/>
  <c r="P22" i="11"/>
  <c r="R22" i="11"/>
  <c r="O22" i="11"/>
  <c r="T22" i="11"/>
  <c r="N22" i="11"/>
  <c r="Q22" i="11"/>
  <c r="T62" i="11"/>
  <c r="Q62" i="11"/>
  <c r="S62" i="11"/>
  <c r="O62" i="11"/>
  <c r="M62" i="11"/>
  <c r="P62" i="11"/>
  <c r="N62" i="11"/>
  <c r="R62" i="11"/>
  <c r="T71" i="11"/>
  <c r="O71" i="11"/>
  <c r="R71" i="11"/>
  <c r="Q71" i="11"/>
  <c r="N71" i="11"/>
  <c r="M71" i="11"/>
  <c r="S71" i="11"/>
  <c r="P71" i="11"/>
  <c r="N97" i="11"/>
  <c r="P97" i="11"/>
  <c r="Q97" i="11"/>
  <c r="O97" i="11"/>
  <c r="R97" i="11"/>
  <c r="M97" i="11"/>
  <c r="T97" i="11"/>
  <c r="S97" i="11"/>
  <c r="R59" i="11"/>
  <c r="Q59" i="11"/>
  <c r="M59" i="11"/>
  <c r="T59" i="11"/>
  <c r="S59" i="11"/>
  <c r="O59" i="11"/>
  <c r="P59" i="11"/>
  <c r="N59" i="11"/>
  <c r="O50" i="11"/>
  <c r="R50" i="11"/>
  <c r="S50" i="11"/>
  <c r="P50" i="11"/>
  <c r="Q50" i="11"/>
  <c r="N50" i="11"/>
  <c r="T50" i="11"/>
  <c r="M50" i="11"/>
  <c r="N20" i="11"/>
  <c r="R20" i="11"/>
  <c r="M20" i="11"/>
  <c r="P20" i="11"/>
  <c r="O20" i="11"/>
  <c r="T20" i="11"/>
  <c r="S20" i="11"/>
  <c r="Q20" i="11"/>
  <c r="R31" i="11"/>
  <c r="O31" i="11"/>
  <c r="P31" i="11"/>
  <c r="M31" i="11"/>
  <c r="S31" i="11"/>
  <c r="Q31" i="11"/>
  <c r="T31" i="11"/>
  <c r="N31" i="11"/>
  <c r="T48" i="11"/>
  <c r="M48" i="11"/>
  <c r="R48" i="11"/>
  <c r="O48" i="11"/>
  <c r="Q48" i="11"/>
  <c r="N48" i="11"/>
  <c r="S48" i="11"/>
  <c r="P48" i="11"/>
  <c r="N98" i="11"/>
  <c r="T98" i="11"/>
  <c r="R98" i="11"/>
  <c r="O98" i="11"/>
  <c r="P98" i="11"/>
  <c r="M98" i="11"/>
  <c r="Q98" i="11"/>
  <c r="S98" i="11"/>
  <c r="R27" i="11"/>
  <c r="Q27" i="11"/>
  <c r="S27" i="11"/>
  <c r="N27" i="11"/>
  <c r="O27" i="11"/>
  <c r="P27" i="11"/>
  <c r="T27" i="11"/>
  <c r="M27" i="11"/>
  <c r="T34" i="11"/>
  <c r="S34" i="11"/>
  <c r="N34" i="11"/>
  <c r="Q34" i="11"/>
  <c r="O34" i="11"/>
  <c r="M34" i="11"/>
  <c r="P34" i="11"/>
  <c r="R34" i="11"/>
  <c r="T60" i="11"/>
  <c r="S60" i="11"/>
  <c r="P60" i="11"/>
  <c r="M60" i="11"/>
  <c r="Q60" i="11"/>
  <c r="R60" i="11"/>
  <c r="N60" i="11"/>
  <c r="O60" i="11"/>
  <c r="T80" i="11"/>
  <c r="N80" i="11"/>
  <c r="P80" i="11"/>
  <c r="O80" i="11"/>
  <c r="S80" i="11"/>
  <c r="M80" i="11"/>
  <c r="Q80" i="11"/>
  <c r="R80" i="11"/>
  <c r="M32" i="11"/>
  <c r="R32" i="11"/>
  <c r="S32" i="11"/>
  <c r="O32" i="11"/>
  <c r="T32" i="11"/>
  <c r="P32" i="11"/>
  <c r="Q32" i="11"/>
  <c r="N32" i="11"/>
  <c r="Q17" i="11"/>
  <c r="N17" i="11"/>
  <c r="S17" i="11"/>
  <c r="P17" i="11"/>
  <c r="R17" i="11"/>
  <c r="T17" i="11"/>
  <c r="M17" i="11"/>
  <c r="O17" i="11"/>
  <c r="N94" i="11"/>
  <c r="T94" i="11"/>
  <c r="R94" i="11"/>
  <c r="Q94" i="11"/>
  <c r="P94" i="11"/>
  <c r="O94" i="11"/>
  <c r="M94" i="11"/>
  <c r="S94" i="11"/>
  <c r="Q41" i="11"/>
  <c r="R41" i="11"/>
  <c r="O41" i="11"/>
  <c r="P41" i="11"/>
  <c r="T41" i="11"/>
  <c r="S41" i="11"/>
  <c r="N41" i="11"/>
  <c r="M41" i="11"/>
  <c r="R13" i="11"/>
  <c r="M13" i="11"/>
  <c r="P13" i="11"/>
  <c r="N13" i="11"/>
  <c r="O13" i="11"/>
  <c r="S13" i="11"/>
  <c r="Q13" i="11"/>
  <c r="T13" i="11"/>
  <c r="P46" i="11"/>
  <c r="S46" i="11"/>
  <c r="N46" i="11"/>
  <c r="Q46" i="11"/>
  <c r="T46" i="11"/>
  <c r="R46" i="11"/>
  <c r="O46" i="11"/>
  <c r="M46" i="11"/>
  <c r="T36" i="11"/>
  <c r="P36" i="11"/>
  <c r="N36" i="11"/>
  <c r="R36" i="11"/>
  <c r="S36" i="11"/>
  <c r="Q36" i="11"/>
  <c r="M36" i="11"/>
  <c r="O36" i="11"/>
  <c r="R69" i="11"/>
  <c r="M69" i="11"/>
  <c r="O69" i="11"/>
  <c r="S69" i="11"/>
  <c r="Q69" i="11"/>
  <c r="P69" i="11"/>
  <c r="N69" i="11"/>
  <c r="T69" i="11"/>
  <c r="T29" i="11"/>
  <c r="S29" i="11"/>
  <c r="R29" i="11"/>
  <c r="N29" i="11"/>
  <c r="M29" i="11"/>
  <c r="Q29" i="11"/>
  <c r="P29" i="11"/>
  <c r="O29" i="11"/>
  <c r="T30" i="11"/>
  <c r="O30" i="11"/>
  <c r="S30" i="11"/>
  <c r="R30" i="11"/>
  <c r="M30" i="11"/>
  <c r="Q30" i="11"/>
  <c r="N30" i="11"/>
  <c r="P30" i="11"/>
  <c r="Q12" i="11"/>
  <c r="T12" i="11"/>
  <c r="S12" i="11"/>
  <c r="P12" i="11"/>
  <c r="N12" i="11"/>
  <c r="R12" i="11"/>
  <c r="M12" i="11"/>
  <c r="O12" i="11"/>
  <c r="R74" i="11"/>
  <c r="P74" i="11"/>
  <c r="N74" i="11"/>
  <c r="Q74" i="11"/>
  <c r="M74" i="11"/>
  <c r="T74" i="11"/>
  <c r="O74" i="11"/>
  <c r="S74" i="11"/>
  <c r="T82" i="11"/>
  <c r="Q82" i="11"/>
  <c r="R82" i="11"/>
  <c r="O82" i="11"/>
  <c r="N82" i="11"/>
  <c r="M82" i="11"/>
  <c r="P82" i="11"/>
  <c r="S82" i="11"/>
  <c r="Q85" i="11"/>
  <c r="M85" i="11"/>
  <c r="R85" i="11"/>
  <c r="N85" i="11"/>
  <c r="T85" i="11"/>
  <c r="P85" i="11"/>
  <c r="S85" i="11"/>
  <c r="O85" i="11"/>
  <c r="P73" i="11"/>
  <c r="O73" i="11"/>
  <c r="M73" i="11"/>
  <c r="Q73" i="11"/>
  <c r="S73" i="11"/>
  <c r="T73" i="11"/>
  <c r="N73" i="11"/>
  <c r="R73" i="11"/>
  <c r="T24" i="11"/>
  <c r="O24" i="11"/>
  <c r="Q24" i="11"/>
  <c r="R24" i="11"/>
  <c r="S24" i="11"/>
  <c r="N24" i="11"/>
  <c r="M24" i="11"/>
  <c r="P24" i="11"/>
  <c r="M53" i="11"/>
  <c r="R53" i="11"/>
  <c r="O53" i="11"/>
  <c r="T53" i="11"/>
  <c r="S53" i="11"/>
  <c r="N53" i="11"/>
  <c r="Q53" i="11"/>
  <c r="P53" i="11"/>
  <c r="N96" i="11"/>
  <c r="T96" i="11"/>
  <c r="R96" i="11"/>
  <c r="P96" i="11"/>
  <c r="Q96" i="11"/>
  <c r="O96" i="11"/>
  <c r="M96" i="11"/>
  <c r="S96" i="11"/>
  <c r="Q40" i="11"/>
  <c r="T40" i="11"/>
  <c r="M40" i="11"/>
  <c r="N40" i="11"/>
  <c r="O40" i="11"/>
  <c r="P40" i="11"/>
  <c r="R40" i="11"/>
  <c r="S40" i="11"/>
  <c r="R70" i="11"/>
  <c r="P70" i="11"/>
  <c r="T70" i="11"/>
  <c r="Q70" i="11"/>
  <c r="M70" i="11"/>
  <c r="O70" i="11"/>
  <c r="N70" i="11"/>
  <c r="S70" i="11"/>
  <c r="R47" i="11"/>
  <c r="P47" i="11"/>
  <c r="O47" i="11"/>
  <c r="N47" i="11"/>
  <c r="T47" i="11"/>
  <c r="M47" i="11"/>
  <c r="Q47" i="11"/>
  <c r="S47" i="11"/>
  <c r="M49" i="11"/>
  <c r="Q49" i="11"/>
  <c r="S49" i="11"/>
  <c r="O49" i="11"/>
  <c r="R49" i="11"/>
  <c r="T49" i="11"/>
  <c r="P49" i="11"/>
  <c r="N49" i="11"/>
  <c r="T76" i="11"/>
  <c r="S76" i="11"/>
  <c r="P76" i="11"/>
  <c r="M76" i="11"/>
  <c r="R76" i="11"/>
  <c r="O76" i="11"/>
  <c r="Q76" i="11"/>
  <c r="N76" i="11"/>
  <c r="M39" i="11"/>
  <c r="R39" i="11"/>
  <c r="Q39" i="11"/>
  <c r="T39" i="11"/>
  <c r="O39" i="11"/>
  <c r="N39" i="11"/>
  <c r="S39" i="11"/>
  <c r="P39" i="11"/>
  <c r="R38" i="11"/>
  <c r="N38" i="11"/>
  <c r="M38" i="11"/>
  <c r="Q38" i="11"/>
  <c r="S38" i="11"/>
  <c r="P38" i="11"/>
  <c r="O38" i="11"/>
  <c r="T38" i="11"/>
  <c r="M43" i="11"/>
  <c r="O43" i="11"/>
  <c r="Q43" i="11"/>
  <c r="T43" i="11"/>
  <c r="S43" i="11"/>
  <c r="P43" i="11"/>
  <c r="R43" i="11"/>
  <c r="N43" i="11"/>
  <c r="R81" i="11"/>
  <c r="N81" i="11"/>
  <c r="S81" i="11"/>
  <c r="T81" i="11"/>
  <c r="Q81" i="11"/>
  <c r="M81" i="11"/>
  <c r="P81" i="11"/>
  <c r="O81" i="11"/>
  <c r="O90" i="11"/>
  <c r="Q90" i="11"/>
  <c r="P90" i="11"/>
  <c r="S90" i="11"/>
  <c r="R90" i="11"/>
  <c r="N90" i="11"/>
  <c r="T90" i="11"/>
  <c r="M90" i="11"/>
  <c r="S42" i="11"/>
  <c r="Q42" i="11"/>
  <c r="O42" i="11"/>
  <c r="T42" i="11"/>
  <c r="P42" i="11"/>
  <c r="R42" i="11"/>
  <c r="N42" i="11"/>
  <c r="M42" i="11"/>
  <c r="R35" i="11"/>
  <c r="S35" i="11"/>
  <c r="N35" i="11"/>
  <c r="P35" i="11"/>
  <c r="O35" i="11"/>
  <c r="T35" i="11"/>
  <c r="Q35" i="11"/>
  <c r="M35" i="11"/>
  <c r="T84" i="11"/>
  <c r="M84" i="11"/>
  <c r="Q84" i="11"/>
  <c r="R84" i="11"/>
  <c r="O84" i="11"/>
  <c r="N84" i="11"/>
  <c r="S84" i="11"/>
  <c r="P84" i="11"/>
  <c r="M83" i="11"/>
  <c r="N83" i="11"/>
  <c r="S83" i="11"/>
  <c r="O83" i="11"/>
  <c r="R83" i="11"/>
  <c r="T83" i="11"/>
  <c r="P83" i="11"/>
  <c r="Q83" i="11"/>
  <c r="O91" i="11"/>
  <c r="N91" i="11"/>
  <c r="M91" i="11"/>
  <c r="S91" i="11"/>
  <c r="P91" i="11"/>
  <c r="T91" i="11"/>
  <c r="Q91" i="11"/>
  <c r="R91" i="11"/>
  <c r="O16" i="11"/>
  <c r="Q16" i="11"/>
  <c r="M16" i="11"/>
  <c r="T16" i="11"/>
  <c r="S16" i="11"/>
  <c r="N16" i="11"/>
  <c r="R16" i="11"/>
  <c r="P16" i="11"/>
  <c r="R19" i="11"/>
  <c r="S19" i="11"/>
  <c r="O19" i="11"/>
  <c r="Q19" i="11"/>
  <c r="T19" i="11"/>
  <c r="P19" i="11"/>
  <c r="N19" i="11"/>
  <c r="M19" i="11"/>
  <c r="R79" i="11"/>
  <c r="O79" i="11"/>
  <c r="N79" i="11"/>
  <c r="S79" i="11"/>
  <c r="T79" i="11"/>
  <c r="P79" i="11"/>
  <c r="Q79" i="11"/>
  <c r="M79" i="11"/>
  <c r="S65" i="11"/>
  <c r="P65" i="11"/>
  <c r="M65" i="11"/>
  <c r="Q65" i="11"/>
  <c r="R65" i="11"/>
  <c r="N65" i="11"/>
  <c r="T65" i="11"/>
  <c r="O65" i="11"/>
  <c r="M55" i="11"/>
  <c r="S55" i="11"/>
  <c r="O55" i="11"/>
  <c r="P55" i="11"/>
  <c r="T55" i="11"/>
  <c r="Q55" i="11"/>
  <c r="R55" i="11"/>
  <c r="N55" i="11"/>
  <c r="R68" i="11"/>
  <c r="S68" i="11"/>
  <c r="P68" i="11"/>
  <c r="O68" i="11"/>
  <c r="N68" i="11"/>
  <c r="Q68" i="11"/>
  <c r="M68" i="11"/>
  <c r="T68" i="11"/>
  <c r="Q61" i="11"/>
  <c r="N61" i="11"/>
  <c r="S61" i="11"/>
  <c r="T61" i="11"/>
  <c r="P61" i="11"/>
  <c r="M61" i="11"/>
  <c r="R61" i="11"/>
  <c r="O61" i="11"/>
  <c r="P52" i="11"/>
  <c r="O52" i="11"/>
  <c r="M52" i="11"/>
  <c r="R52" i="11"/>
  <c r="N52" i="11"/>
  <c r="S52" i="11"/>
  <c r="Q52" i="11"/>
  <c r="T52" i="11"/>
  <c r="M92" i="11"/>
  <c r="Q92" i="11"/>
  <c r="N92" i="11"/>
  <c r="P92" i="11"/>
  <c r="T92" i="11"/>
  <c r="R92" i="11"/>
  <c r="O92" i="11"/>
  <c r="S92" i="11"/>
  <c r="O28" i="11"/>
  <c r="T28" i="11"/>
  <c r="R28" i="11"/>
  <c r="Q28" i="11"/>
  <c r="N28" i="11"/>
  <c r="P28" i="11"/>
  <c r="M28" i="11"/>
  <c r="S28" i="11"/>
  <c r="P26" i="11"/>
  <c r="M26" i="11"/>
  <c r="R26" i="11"/>
  <c r="O26" i="11"/>
  <c r="S26" i="11"/>
  <c r="T26" i="11"/>
  <c r="N26" i="11"/>
  <c r="Q26" i="11"/>
  <c r="O23" i="11"/>
  <c r="M23" i="11"/>
  <c r="P23" i="11"/>
  <c r="Q23" i="11"/>
  <c r="N23" i="11"/>
  <c r="R23" i="11"/>
  <c r="T23" i="11"/>
  <c r="S23" i="11"/>
  <c r="T33" i="11"/>
  <c r="R33" i="11"/>
  <c r="O33" i="11"/>
  <c r="S33" i="11"/>
  <c r="Q33" i="11"/>
  <c r="N33" i="11"/>
  <c r="M33" i="11"/>
  <c r="P33" i="11"/>
  <c r="Q18" i="11"/>
  <c r="N18" i="11"/>
  <c r="M18" i="11"/>
  <c r="R18" i="11"/>
  <c r="O18" i="11"/>
  <c r="T18" i="11"/>
  <c r="P18" i="11"/>
  <c r="S18" i="11"/>
  <c r="T66" i="11"/>
  <c r="N66" i="11"/>
  <c r="Q66" i="11"/>
  <c r="S66" i="11"/>
  <c r="R66" i="11"/>
  <c r="P66" i="11"/>
  <c r="M66" i="11"/>
  <c r="O66" i="11"/>
  <c r="T44" i="11"/>
  <c r="N44" i="11"/>
  <c r="M44" i="11"/>
  <c r="R44" i="11"/>
  <c r="P44" i="11"/>
  <c r="S44" i="11"/>
  <c r="Q44" i="11"/>
  <c r="O44" i="11"/>
  <c r="R51" i="11"/>
  <c r="P51" i="11"/>
  <c r="O51" i="11"/>
  <c r="Q51" i="11"/>
  <c r="M51" i="11"/>
  <c r="S51" i="11"/>
  <c r="N51" i="11"/>
  <c r="T51" i="11"/>
  <c r="Q37" i="11"/>
  <c r="M37" i="11"/>
  <c r="R37" i="11"/>
  <c r="P37" i="11"/>
  <c r="S37" i="11"/>
  <c r="N37" i="11"/>
  <c r="O37" i="11"/>
  <c r="T37" i="11"/>
  <c r="R88" i="11"/>
  <c r="O88" i="11"/>
  <c r="Q88" i="11"/>
  <c r="M88" i="11"/>
  <c r="T88" i="11"/>
  <c r="P88" i="11"/>
  <c r="S88" i="11"/>
  <c r="N88" i="11"/>
  <c r="N95" i="11"/>
  <c r="P95" i="11"/>
  <c r="Q95" i="11"/>
  <c r="R95" i="11"/>
  <c r="M95" i="11"/>
  <c r="T95" i="11"/>
  <c r="S95" i="11"/>
  <c r="O95" i="11"/>
  <c r="P89" i="11"/>
  <c r="S89" i="11"/>
  <c r="R89" i="11"/>
  <c r="M89" i="11"/>
  <c r="T89" i="11"/>
  <c r="O89" i="11"/>
  <c r="N89" i="11"/>
  <c r="Q89" i="11"/>
  <c r="M58" i="11"/>
  <c r="N58" i="11"/>
  <c r="T58" i="11"/>
  <c r="O58" i="11"/>
  <c r="S58" i="11"/>
  <c r="R58" i="11"/>
  <c r="Q58" i="11"/>
  <c r="P58" i="11"/>
  <c r="O63" i="11"/>
  <c r="P63" i="11"/>
  <c r="Q63" i="11"/>
  <c r="M63" i="11"/>
  <c r="N63" i="11"/>
  <c r="T63" i="11"/>
  <c r="R63" i="11"/>
  <c r="S63" i="11"/>
  <c r="F116" i="13" l="1"/>
  <c r="G116" i="13" s="1"/>
  <c r="H116" i="13" s="1"/>
  <c r="F108" i="13"/>
  <c r="F98" i="13"/>
  <c r="G98" i="13" s="1"/>
  <c r="H98" i="13" s="1"/>
  <c r="F90" i="13"/>
  <c r="G90" i="13" s="1"/>
  <c r="H90" i="13" s="1"/>
  <c r="F82" i="13"/>
  <c r="G82" i="13" s="1"/>
  <c r="H82" i="13" s="1"/>
  <c r="F74" i="13"/>
  <c r="G74" i="13" s="1"/>
  <c r="H74" i="13" s="1"/>
  <c r="F64" i="13"/>
  <c r="G64" i="13" s="1"/>
  <c r="H64" i="13" s="1"/>
  <c r="F56" i="13"/>
  <c r="G56" i="13" s="1"/>
  <c r="H56" i="13" s="1"/>
  <c r="F48" i="13"/>
  <c r="G48" i="13" s="1"/>
  <c r="H48" i="13" s="1"/>
  <c r="F40" i="13"/>
  <c r="G40" i="13" s="1"/>
  <c r="H40" i="13" s="1"/>
  <c r="F32" i="13"/>
  <c r="G32" i="13" s="1"/>
  <c r="H32" i="13" s="1"/>
  <c r="F24" i="13"/>
  <c r="G24" i="13" s="1"/>
  <c r="H24" i="13" s="1"/>
  <c r="F14" i="13"/>
  <c r="G14" i="13" s="1"/>
  <c r="H14" i="13" s="1"/>
  <c r="F6" i="13"/>
  <c r="F107" i="13"/>
  <c r="G107" i="13" s="1"/>
  <c r="H107" i="13" s="1"/>
  <c r="F97" i="13"/>
  <c r="G97" i="13" s="1"/>
  <c r="H97" i="13" s="1"/>
  <c r="F81" i="13"/>
  <c r="G81" i="13" s="1"/>
  <c r="H81" i="13" s="1"/>
  <c r="F63" i="13"/>
  <c r="G63" i="13" s="1"/>
  <c r="H63" i="13" s="1"/>
  <c r="F47" i="13"/>
  <c r="G47" i="13" s="1"/>
  <c r="H47" i="13" s="1"/>
  <c r="F31" i="13"/>
  <c r="G31" i="13" s="1"/>
  <c r="H31" i="13" s="1"/>
  <c r="F5" i="13"/>
  <c r="G5" i="13" s="1"/>
  <c r="H5" i="13" s="1"/>
  <c r="F115" i="13"/>
  <c r="F114" i="13"/>
  <c r="G114" i="13" s="1"/>
  <c r="H114" i="13" s="1"/>
  <c r="F106" i="13"/>
  <c r="G106" i="13" s="1"/>
  <c r="H106" i="13" s="1"/>
  <c r="F96" i="13"/>
  <c r="G96" i="13" s="1"/>
  <c r="H96" i="13" s="1"/>
  <c r="F88" i="13"/>
  <c r="G88" i="13" s="1"/>
  <c r="H88" i="13" s="1"/>
  <c r="F80" i="13"/>
  <c r="G80" i="13" s="1"/>
  <c r="H80" i="13" s="1"/>
  <c r="F70" i="13"/>
  <c r="G70" i="13" s="1"/>
  <c r="H70" i="13" s="1"/>
  <c r="F62" i="13"/>
  <c r="G62" i="13" s="1"/>
  <c r="H62" i="13" s="1"/>
  <c r="F54" i="13"/>
  <c r="G54" i="13" s="1"/>
  <c r="H54" i="13" s="1"/>
  <c r="F46" i="13"/>
  <c r="G46" i="13" s="1"/>
  <c r="H46" i="13" s="1"/>
  <c r="F38" i="13"/>
  <c r="G38" i="13" s="1"/>
  <c r="H38" i="13" s="1"/>
  <c r="F30" i="13"/>
  <c r="G30" i="13" s="1"/>
  <c r="H30" i="13" s="1"/>
  <c r="F22" i="13"/>
  <c r="G22" i="13" s="1"/>
  <c r="H22" i="13" s="1"/>
  <c r="F12" i="13"/>
  <c r="G12" i="13" s="1"/>
  <c r="H12" i="13" s="1"/>
  <c r="F4" i="13"/>
  <c r="F9" i="13"/>
  <c r="G9" i="13" s="1"/>
  <c r="H9" i="13" s="1"/>
  <c r="F84" i="13"/>
  <c r="G84" i="13" s="1"/>
  <c r="H84" i="13" s="1"/>
  <c r="F42" i="13"/>
  <c r="G42" i="13" s="1"/>
  <c r="H42" i="13" s="1"/>
  <c r="F8" i="13"/>
  <c r="G8" i="13" s="1"/>
  <c r="H8" i="13" s="1"/>
  <c r="F113" i="13"/>
  <c r="G113" i="13" s="1"/>
  <c r="H113" i="13" s="1"/>
  <c r="F105" i="13"/>
  <c r="G105" i="13" s="1"/>
  <c r="H105" i="13" s="1"/>
  <c r="F95" i="13"/>
  <c r="G95" i="13" s="1"/>
  <c r="H95" i="13" s="1"/>
  <c r="F87" i="13"/>
  <c r="G87" i="13" s="1"/>
  <c r="H87" i="13" s="1"/>
  <c r="F79" i="13"/>
  <c r="G79" i="13" s="1"/>
  <c r="H79" i="13" s="1"/>
  <c r="F69" i="13"/>
  <c r="G69" i="13" s="1"/>
  <c r="H69" i="13" s="1"/>
  <c r="F61" i="13"/>
  <c r="G61" i="13" s="1"/>
  <c r="H61" i="13" s="1"/>
  <c r="F53" i="13"/>
  <c r="G53" i="13" s="1"/>
  <c r="H53" i="13" s="1"/>
  <c r="F45" i="13"/>
  <c r="G45" i="13" s="1"/>
  <c r="H45" i="13" s="1"/>
  <c r="F37" i="13"/>
  <c r="G37" i="13" s="1"/>
  <c r="H37" i="13" s="1"/>
  <c r="F29" i="13"/>
  <c r="G29" i="13" s="1"/>
  <c r="H29" i="13" s="1"/>
  <c r="F21" i="13"/>
  <c r="G21" i="13" s="1"/>
  <c r="H21" i="13" s="1"/>
  <c r="F11" i="13"/>
  <c r="G11" i="13" s="1"/>
  <c r="H11" i="13" s="1"/>
  <c r="F35" i="13"/>
  <c r="G35" i="13" s="1"/>
  <c r="H35" i="13" s="1"/>
  <c r="F19" i="13"/>
  <c r="G19" i="13" s="1"/>
  <c r="H19" i="13" s="1"/>
  <c r="F102" i="13"/>
  <c r="G102" i="13" s="1"/>
  <c r="H102" i="13" s="1"/>
  <c r="F66" i="13"/>
  <c r="G66" i="13" s="1"/>
  <c r="H66" i="13" s="1"/>
  <c r="F34" i="13"/>
  <c r="G34" i="13" s="1"/>
  <c r="H34" i="13" s="1"/>
  <c r="F13" i="13"/>
  <c r="F112" i="13"/>
  <c r="G112" i="13" s="1"/>
  <c r="H112" i="13" s="1"/>
  <c r="F104" i="13"/>
  <c r="G104" i="13" s="1"/>
  <c r="H104" i="13" s="1"/>
  <c r="F94" i="13"/>
  <c r="G94" i="13" s="1"/>
  <c r="H94" i="13" s="1"/>
  <c r="F86" i="13"/>
  <c r="G86" i="13" s="1"/>
  <c r="H86" i="13" s="1"/>
  <c r="F78" i="13"/>
  <c r="G78" i="13" s="1"/>
  <c r="H78" i="13" s="1"/>
  <c r="F68" i="13"/>
  <c r="G68" i="13" s="1"/>
  <c r="H68" i="13" s="1"/>
  <c r="F60" i="13"/>
  <c r="G60" i="13" s="1"/>
  <c r="H60" i="13" s="1"/>
  <c r="F52" i="13"/>
  <c r="G52" i="13" s="1"/>
  <c r="H52" i="13" s="1"/>
  <c r="F44" i="13"/>
  <c r="G44" i="13" s="1"/>
  <c r="H44" i="13" s="1"/>
  <c r="F36" i="13"/>
  <c r="G36" i="13" s="1"/>
  <c r="H36" i="13" s="1"/>
  <c r="F28" i="13"/>
  <c r="G28" i="13" s="1"/>
  <c r="H28" i="13" s="1"/>
  <c r="F20" i="13"/>
  <c r="G20" i="13" s="1"/>
  <c r="H20" i="13" s="1"/>
  <c r="F10" i="13"/>
  <c r="G10" i="13" s="1"/>
  <c r="H10" i="13" s="1"/>
  <c r="F110" i="13"/>
  <c r="G110" i="13" s="1"/>
  <c r="H110" i="13" s="1"/>
  <c r="F76" i="13"/>
  <c r="G76" i="13" s="1"/>
  <c r="H76" i="13" s="1"/>
  <c r="F50" i="13"/>
  <c r="G50" i="13" s="1"/>
  <c r="H50" i="13" s="1"/>
  <c r="F18" i="13"/>
  <c r="F111" i="13"/>
  <c r="G111" i="13" s="1"/>
  <c r="H111" i="13" s="1"/>
  <c r="F103" i="13"/>
  <c r="G103" i="13" s="1"/>
  <c r="H103" i="13" s="1"/>
  <c r="F93" i="13"/>
  <c r="G93" i="13" s="1"/>
  <c r="H93" i="13" s="1"/>
  <c r="F85" i="13"/>
  <c r="G85" i="13" s="1"/>
  <c r="H85" i="13" s="1"/>
  <c r="F77" i="13"/>
  <c r="G77" i="13" s="1"/>
  <c r="H77" i="13" s="1"/>
  <c r="F67" i="13"/>
  <c r="G67" i="13" s="1"/>
  <c r="H67" i="13" s="1"/>
  <c r="F59" i="13"/>
  <c r="G59" i="13" s="1"/>
  <c r="H59" i="13" s="1"/>
  <c r="F51" i="13"/>
  <c r="G51" i="13" s="1"/>
  <c r="H51" i="13" s="1"/>
  <c r="F43" i="13"/>
  <c r="G43" i="13" s="1"/>
  <c r="H43" i="13" s="1"/>
  <c r="F27" i="13"/>
  <c r="G27" i="13" s="1"/>
  <c r="H27" i="13" s="1"/>
  <c r="F92" i="13"/>
  <c r="G92" i="13" s="1"/>
  <c r="H92" i="13" s="1"/>
  <c r="F58" i="13"/>
  <c r="G58" i="13" s="1"/>
  <c r="H58" i="13" s="1"/>
  <c r="F26" i="13"/>
  <c r="G26" i="13" s="1"/>
  <c r="H26" i="13" s="1"/>
  <c r="F109" i="13"/>
  <c r="G109" i="13" s="1"/>
  <c r="H109" i="13" s="1"/>
  <c r="F99" i="13"/>
  <c r="G99" i="13" s="1"/>
  <c r="H99" i="13" s="1"/>
  <c r="F91" i="13"/>
  <c r="G91" i="13" s="1"/>
  <c r="H91" i="13" s="1"/>
  <c r="F83" i="13"/>
  <c r="G83" i="13" s="1"/>
  <c r="H83" i="13" s="1"/>
  <c r="F75" i="13"/>
  <c r="G75" i="13" s="1"/>
  <c r="H75" i="13" s="1"/>
  <c r="F65" i="13"/>
  <c r="G65" i="13" s="1"/>
  <c r="H65" i="13" s="1"/>
  <c r="F57" i="13"/>
  <c r="G57" i="13" s="1"/>
  <c r="H57" i="13" s="1"/>
  <c r="F49" i="13"/>
  <c r="G49" i="13" s="1"/>
  <c r="H49" i="13" s="1"/>
  <c r="F41" i="13"/>
  <c r="G41" i="13" s="1"/>
  <c r="H41" i="13" s="1"/>
  <c r="F33" i="13"/>
  <c r="G33" i="13" s="1"/>
  <c r="H33" i="13" s="1"/>
  <c r="F25" i="13"/>
  <c r="G25" i="13" s="1"/>
  <c r="H25" i="13" s="1"/>
  <c r="F15" i="13"/>
  <c r="G15" i="13" s="1"/>
  <c r="H15" i="13" s="1"/>
  <c r="F7" i="13"/>
  <c r="G7" i="13" s="1"/>
  <c r="H7" i="13" s="1"/>
  <c r="F89" i="13"/>
  <c r="G89" i="13" s="1"/>
  <c r="H89" i="13" s="1"/>
  <c r="F73" i="13"/>
  <c r="F55" i="13"/>
  <c r="G55" i="13" s="1"/>
  <c r="H55" i="13" s="1"/>
  <c r="F39" i="13"/>
  <c r="G39" i="13" s="1"/>
  <c r="H39" i="13" s="1"/>
  <c r="F23" i="13"/>
  <c r="G23" i="13" s="1"/>
  <c r="H23" i="13" s="1"/>
  <c r="C11" i="11"/>
  <c r="Q11" i="11" s="1"/>
  <c r="Q9" i="11" s="1"/>
  <c r="G108" i="13"/>
  <c r="H108" i="13" s="1"/>
  <c r="G115" i="13"/>
  <c r="H115" i="13" s="1"/>
  <c r="R3" i="14" l="1"/>
  <c r="R5" i="14"/>
  <c r="R6" i="14"/>
  <c r="S6" i="14" s="1"/>
  <c r="N3" i="14"/>
  <c r="J3" i="14"/>
  <c r="J5" i="14"/>
  <c r="K5" i="14" s="1"/>
  <c r="G13" i="13"/>
  <c r="H13" i="13" s="1"/>
  <c r="N5" i="14"/>
  <c r="N6" i="14"/>
  <c r="O6" i="14" s="1"/>
  <c r="N7" i="14"/>
  <c r="O7" i="14" s="1"/>
  <c r="N8" i="14"/>
  <c r="O8" i="14" s="1"/>
  <c r="N9" i="14"/>
  <c r="O9" i="14" s="1"/>
  <c r="J6" i="14"/>
  <c r="K6" i="14" s="1"/>
  <c r="J7" i="14"/>
  <c r="K7" i="14" s="1"/>
  <c r="J8" i="14"/>
  <c r="K8" i="14" s="1"/>
  <c r="J9" i="14"/>
  <c r="K9" i="14" s="1"/>
  <c r="J4" i="14"/>
  <c r="S11" i="11"/>
  <c r="S9" i="11" s="1"/>
  <c r="P11" i="11"/>
  <c r="P9" i="11" s="1"/>
  <c r="M11" i="11"/>
  <c r="M9" i="11" s="1"/>
  <c r="N11" i="11"/>
  <c r="N9" i="11" s="1"/>
  <c r="T11" i="11"/>
  <c r="T9" i="11" s="1"/>
  <c r="O11" i="11"/>
  <c r="O9" i="11" s="1"/>
  <c r="R11" i="11"/>
  <c r="R9" i="11" s="1"/>
  <c r="G6" i="13"/>
  <c r="H6" i="13" s="1"/>
  <c r="R7" i="14"/>
  <c r="S7" i="14" s="1"/>
  <c r="R8" i="14"/>
  <c r="S8" i="14" s="1"/>
  <c r="R9" i="14"/>
  <c r="S9" i="14" s="1"/>
  <c r="G4" i="13"/>
  <c r="H4" i="13" s="1"/>
  <c r="G18" i="13"/>
  <c r="H18" i="13" s="1"/>
  <c r="N4" i="14"/>
  <c r="G73" i="13"/>
  <c r="H73" i="13" s="1"/>
  <c r="R4" i="14"/>
  <c r="V3" i="14"/>
  <c r="V4" i="14"/>
  <c r="V9" i="14"/>
  <c r="W9" i="14" s="1"/>
  <c r="V6" i="14"/>
  <c r="W6" i="14" s="1"/>
  <c r="V8" i="14"/>
  <c r="W8" i="14" s="1"/>
  <c r="V7" i="14"/>
  <c r="W7" i="14" s="1"/>
  <c r="V5" i="14"/>
  <c r="O12" i="14" l="1"/>
  <c r="W5" i="14"/>
  <c r="W12" i="14"/>
  <c r="S5" i="14"/>
  <c r="S12" i="14"/>
  <c r="O5" i="14"/>
  <c r="K12" i="14"/>
  <c r="K10" i="14" s="1"/>
  <c r="J10" i="14" s="1"/>
  <c r="H12" i="14" s="1"/>
  <c r="W10" i="14" l="1"/>
  <c r="V10" i="14" s="1"/>
  <c r="O10" i="14"/>
  <c r="N10" i="14" s="1"/>
  <c r="L12" i="14" s="1"/>
  <c r="S10" i="14"/>
  <c r="R10" i="14" s="1"/>
  <c r="P12"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Michiel Fremouw - BK</author>
  </authors>
  <commentList>
    <comment ref="E10" authorId="0" shapeId="0" xr:uid="{00000000-0006-0000-0000-000001000000}">
      <text>
        <r>
          <rPr>
            <sz val="9"/>
            <color indexed="81"/>
            <rFont val="Tahoma"/>
            <family val="2"/>
          </rPr>
          <t>community energy projects collectively using or owning generation assets (mostly solar, wind, hydro) where members do not self-consume the energy produced but feed it into the network and sell it to a supplier</t>
        </r>
      </text>
    </comment>
    <comment ref="E11" authorId="0" shapeId="0" xr:uid="{00000000-0006-0000-0000-000002000000}">
      <text>
        <r>
          <rPr>
            <sz val="9"/>
            <color indexed="81"/>
            <rFont val="Tahoma"/>
            <family val="2"/>
          </rPr>
          <t>the sale (and resale) of electricity and gas to customers (electricity, wood pellets, biogas and others). Large communities can have a large number of retail customers in their vicinity, and may also engage in aggregation activities combining customer loads and flexibility or generate electricity for sale, purchase or auction in electricity markets</t>
        </r>
      </text>
    </comment>
    <comment ref="E12" authorId="0" shapeId="0" xr:uid="{00000000-0006-0000-0000-000003000000}">
      <text>
        <r>
          <rPr>
            <sz val="9"/>
            <color indexed="81"/>
            <rFont val="Tahoma"/>
            <family val="2"/>
          </rPr>
          <t>the energy produced by the energy community is used and shared inside the community. This includes both consumption (individual and collective self-consumption) and local sharing of energy amongst members that is produced by the generating installations within a community</t>
        </r>
      </text>
    </comment>
    <comment ref="E13" authorId="0" shapeId="0" xr:uid="{00000000-0006-0000-0000-000004000000}">
      <text>
        <r>
          <rPr>
            <sz val="9"/>
            <color indexed="81"/>
            <rFont val="Tahoma"/>
            <family val="2"/>
          </rPr>
          <t>ownership and/or management of community-run distribution networks, such as local electricity grids or small-scale district heating and (bio)gas networks; often cooperatives can do both energy generation and distribution, but the network infrastructure is central to their business</t>
        </r>
      </text>
    </comment>
    <comment ref="E14" authorId="0" shapeId="0" xr:uid="{00000000-0006-0000-0000-000005000000}">
      <text>
        <r>
          <rPr>
            <sz val="9"/>
            <color indexed="81"/>
            <rFont val="Tahoma"/>
            <family val="2"/>
          </rPr>
          <t>ownership and/or management of community-run distribution networks, such as local electricity grids or small-scale district heating and (bio)gas networks; often cooperatives can do both energy generation and distribution, but the network infrastructure is central to their business</t>
        </r>
      </text>
    </comment>
    <comment ref="E15" authorId="0" shapeId="0" xr:uid="{00000000-0006-0000-0000-000006000000}">
      <text>
        <r>
          <rPr>
            <sz val="9"/>
            <color indexed="81"/>
            <rFont val="Tahoma"/>
            <family val="2"/>
          </rPr>
          <t>car sharing, car-pooling and/or charging stations operation and management, or provision of e-cards for members and cooperatives</t>
        </r>
      </text>
    </comment>
    <comment ref="E16" authorId="0" shapeId="0" xr:uid="{00000000-0006-0000-0000-000007000000}">
      <text>
        <r>
          <rPr>
            <sz val="9"/>
            <color indexed="81"/>
            <rFont val="Tahoma"/>
            <family val="2"/>
          </rPr>
          <t>providing financing to members, accounting etc</t>
        </r>
      </text>
    </comment>
    <comment ref="E17" authorId="0" shapeId="0" xr:uid="{00000000-0006-0000-0000-000008000000}">
      <text>
        <r>
          <rPr>
            <sz val="9"/>
            <color indexed="81"/>
            <rFont val="Tahoma"/>
            <family val="2"/>
          </rPr>
          <t>improving user energy efficiency by passively and/or actively providing expertise and/or services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Michiel Fremouw - BK</author>
  </authors>
  <commentList>
    <comment ref="B1" authorId="0" shapeId="0" xr:uid="{00000000-0006-0000-0200-000001000000}">
      <text>
        <r>
          <rPr>
            <sz val="9"/>
            <color indexed="81"/>
            <rFont val="Tahoma"/>
            <family val="2"/>
          </rPr>
          <t>ISO 3166 ALPHA-2 country code: https://en.wikipedia.org/wiki/ISO_3166-1_alpha-2
EN is the base language, therefore no country code (like "GB" or "US") is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Thomas Hoppe - TBM</author>
  </authors>
  <commentList>
    <comment ref="R4" authorId="0" shapeId="0" xr:uid="{00000000-0006-0000-0300-000001000000}">
      <text>
        <r>
          <rPr>
            <b/>
            <sz val="9"/>
            <color indexed="81"/>
            <rFont val="Tahoma"/>
            <family val="2"/>
          </rPr>
          <t>Thomas Hoppe - TBM:</t>
        </r>
        <r>
          <rPr>
            <sz val="9"/>
            <color indexed="81"/>
            <rFont val="Tahoma"/>
            <family val="2"/>
          </rPr>
          <t xml:space="preserve">
Ik vraag me af of deze indicator in de eerste fase moet. Hij lijkt me meer wat voor de tweede fase.</t>
        </r>
      </text>
    </comment>
    <comment ref="T5" authorId="0" shapeId="0" xr:uid="{00000000-0006-0000-0300-000002000000}">
      <text>
        <r>
          <rPr>
            <b/>
            <sz val="9"/>
            <color indexed="81"/>
            <rFont val="Tahoma"/>
            <family val="2"/>
          </rPr>
          <t>Thomas Hoppe - TBM:</t>
        </r>
        <r>
          <rPr>
            <sz val="9"/>
            <color indexed="81"/>
            <rFont val="Tahoma"/>
            <family val="2"/>
          </rPr>
          <t xml:space="preserve">
Ja, opsplitsen, want je wil ook gewoon weten of het aantal leden (gewoon groeit)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Michiel Fremouw - BK</author>
  </authors>
  <commentList>
    <comment ref="J7" authorId="0" shapeId="0" xr:uid="{00000000-0006-0000-0400-000001000000}">
      <text>
        <r>
          <rPr>
            <b/>
            <sz val="9"/>
            <color indexed="81"/>
            <rFont val="Tahoma"/>
            <family val="2"/>
          </rPr>
          <t>data validation aanpassen: n/a toevoegen (in selection field + input text)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Michiel Fremouw - BK</author>
  </authors>
  <commentList>
    <comment ref="H3" authorId="0" shapeId="0" xr:uid="{00000000-0006-0000-0500-000001000000}">
      <text>
        <r>
          <rPr>
            <b/>
            <sz val="9"/>
            <color indexed="81"/>
            <rFont val="Tahoma"/>
            <family val="2"/>
          </rPr>
          <t>in v2, include links to appropriate sites and background documents</t>
        </r>
      </text>
    </comment>
  </commentList>
</comments>
</file>

<file path=xl/sharedStrings.xml><?xml version="1.0" encoding="utf-8"?>
<sst xmlns="http://schemas.openxmlformats.org/spreadsheetml/2006/main" count="1694" uniqueCount="1145">
  <si>
    <t>Refining the shared vision</t>
  </si>
  <si>
    <t>?</t>
  </si>
  <si>
    <t>Coaching of members by key personnel</t>
  </si>
  <si>
    <t>Knowledge management within key personnel</t>
  </si>
  <si>
    <t>Successful development of niche innovations requires to reflect on and incorporate the expectations of members. Feedback may be given orally or in written form, through informal or institutionalized channels; in any case, it should be stated how remarks are received, assessed and acted upon.</t>
  </si>
  <si>
    <t>Members feedback mechanisms</t>
  </si>
  <si>
    <t>Learning through materials</t>
  </si>
  <si>
    <t>related to "proportion of energy produced/consumed" KPI - emissions of externally imported electricity may not be (net) zero</t>
  </si>
  <si>
    <t>Proportion of energy produced/consumed</t>
  </si>
  <si>
    <t>Growth rate in energy produced/consumed</t>
  </si>
  <si>
    <t>renewable energy produced</t>
  </si>
  <si>
    <t>primary energy savings triggered</t>
  </si>
  <si>
    <t>Renewable energy systems and community platforms invariably come with IT systems, that may be connected to the internet and access/store personally identifiable information. A data management plan (DMP) involves GDPR compliance, and increases trust of members - technology developments mean a DMP may need updates every few years</t>
  </si>
  <si>
    <t>Data management plan</t>
  </si>
  <si>
    <t>Renewable energy systems and community platforms invariably come with IT systems, that may be connected to the internet for monitoring and control. Ensuring continuity of operations by preventing intrusions increases reliability of operations.</t>
  </si>
  <si>
    <t>Cybersecurity</t>
  </si>
  <si>
    <t xml:space="preserve">A newly developed technology increases the risk of technical difficulties in implementation or even breakdown, makes it difficult to learn from best-practice examples and to convince local communities and politicians </t>
  </si>
  <si>
    <t>Maturity of applied technology</t>
  </si>
  <si>
    <t xml:space="preserve">Repeated malfunctions, particularly in the initial trial phase after introducing new technologies or services, impair the provision of value to members and undermine trust from external actors. </t>
  </si>
  <si>
    <t>(almost) none</t>
  </si>
  <si>
    <t>Reliability of operation</t>
  </si>
  <si>
    <t>this is essentially future proofing your technology choices - ensuring future availability of supply, and use of no regret options where available</t>
  </si>
  <si>
    <t>technology roadmap</t>
  </si>
  <si>
    <t>identifying feasible energy demand savings options to be included in the technology roadmap, so that the energy system adopted is not unintentionally under- or overdimensioned</t>
  </si>
  <si>
    <t>potential energy savings</t>
  </si>
  <si>
    <t>mapping present and future demand and (locally) available supply potentials and storage opportunities</t>
  </si>
  <si>
    <t>energy potential map</t>
  </si>
  <si>
    <t>multi-service</t>
  </si>
  <si>
    <t>single-service</t>
  </si>
  <si>
    <t>Number of services provided</t>
  </si>
  <si>
    <t>Enables access to expert knowledge, support during critical phases and co-design of the (local) energy system. External actors comprise energy utilities and grid operators,  local to national governments, environmental NGOs, civil society, etc.</t>
  </si>
  <si>
    <t xml:space="preserve">Support by external experts </t>
  </si>
  <si>
    <t>Service Offer</t>
  </si>
  <si>
    <t>Formal contractual capability enables access to market services and facilitates collaboration with external actors.</t>
  </si>
  <si>
    <t>Legal form</t>
  </si>
  <si>
    <t>Hiring employees indicates the presence of a steady stream of revenues. Employees provide readily available expertise.</t>
  </si>
  <si>
    <t>Number of employees</t>
  </si>
  <si>
    <t>Multiple value propositions (financial gain, social prestige, environmental action, etc.) attract and retain more members with selected interests. Robust if public interest in a particular proposition declines or market demand shifts.</t>
  </si>
  <si>
    <t>single-proposition</t>
  </si>
  <si>
    <t>Scope of value proposition</t>
  </si>
  <si>
    <t>actively supportive</t>
  </si>
  <si>
    <t>oppositional</t>
  </si>
  <si>
    <t>Support by local community</t>
  </si>
  <si>
    <t>Bureaucratic barriers</t>
  </si>
  <si>
    <t xml:space="preserve">Integration into external networks shows willingness to share knowledge and the amount of support that can be mobilised. </t>
  </si>
  <si>
    <t>Relationship with local authorities</t>
  </si>
  <si>
    <t>A clear business plan helps to define milestones, supervise the progress and ensure common visions of members</t>
  </si>
  <si>
    <t>Business plan exists</t>
  </si>
  <si>
    <t>Cash Burn Rate</t>
  </si>
  <si>
    <t>Integration into existing infrastructure</t>
  </si>
  <si>
    <t>Reliance on public funding</t>
  </si>
  <si>
    <t>Financial ratio calculating the amount of time that you are able to cover your debt with your revenues. The goal of this ratio is to see how long your activities can last before defaulting on your obligations. This ratio should preferably be calculated over the span of 1 fiscal year.</t>
  </si>
  <si>
    <t>Interest Coverage Ratio</t>
  </si>
  <si>
    <t>Debt Level - Ratio of Financial Independence</t>
  </si>
  <si>
    <t>Resource buffer</t>
  </si>
  <si>
    <t>Provides an incentive for continued membership. When interpreting this indicator, consider payback flows (e.g., reduced energy prices, interest rates) and re-investment of profits.</t>
  </si>
  <si>
    <t>Return on investment</t>
  </si>
  <si>
    <t>Positive cash flow provides enough incoming revenues to pay running expenses.</t>
  </si>
  <si>
    <t>Cash flow ratio</t>
  </si>
  <si>
    <t>The break-even point is the moment when operational revenue surpasses your operational cost. This is the point where your service starts to turn a financial profit. However, this is not the debt free point.</t>
  </si>
  <si>
    <t>Break-even Point</t>
  </si>
  <si>
    <t>Assets provide financial security for taking out loans or receiving external funding. In a consolidated business model, upfront investment costs amortize over time.</t>
  </si>
  <si>
    <t>Available capital and assets</t>
  </si>
  <si>
    <t>Operational margin</t>
  </si>
  <si>
    <t>Clear management structure</t>
  </si>
  <si>
    <t>Communication of key personnel</t>
  </si>
  <si>
    <t>key personnel command a limited skillset</t>
  </si>
  <si>
    <t>high workforce availability, all key personnel are present at all meetings</t>
  </si>
  <si>
    <t>low workforce availability, sporadic presence at meetings</t>
  </si>
  <si>
    <t>Commitment of key personnel</t>
  </si>
  <si>
    <t>Number of key personnel</t>
  </si>
  <si>
    <t>Shared vision</t>
  </si>
  <si>
    <t>Most energy communities are based on the a representative democracy model. One of the key signal of an healthy governance strucutre is a regular renewal of the representative of the members, at the head of the community.</t>
  </si>
  <si>
    <t>Efficacy of representation</t>
  </si>
  <si>
    <t>Efficacy of interaction</t>
  </si>
  <si>
    <t>Commitment of members</t>
  </si>
  <si>
    <t>Decision making</t>
  </si>
  <si>
    <t>Participation: Members may cast a vote for or against decisions</t>
  </si>
  <si>
    <t>Consultation: Members may comment and discuss upcoming decisions</t>
  </si>
  <si>
    <t>Information: decisions are explained and made transparent to members</t>
  </si>
  <si>
    <t>Quality of interaction</t>
  </si>
  <si>
    <t>ALL</t>
  </si>
  <si>
    <t>type of service</t>
  </si>
  <si>
    <t>KPI code</t>
  </si>
  <si>
    <t>type of indicator</t>
  </si>
  <si>
    <t>TEC001</t>
  </si>
  <si>
    <t>TEC002</t>
  </si>
  <si>
    <t>TEC003</t>
  </si>
  <si>
    <t>TEC004</t>
  </si>
  <si>
    <t>TEC005</t>
  </si>
  <si>
    <t>TEC006</t>
  </si>
  <si>
    <t>TEC007</t>
  </si>
  <si>
    <t>TEC008</t>
  </si>
  <si>
    <t>TEC009</t>
  </si>
  <si>
    <t>TEC010</t>
  </si>
  <si>
    <t>TEC011</t>
  </si>
  <si>
    <t>TEC012</t>
  </si>
  <si>
    <t>LEA001</t>
  </si>
  <si>
    <t>LEA002</t>
  </si>
  <si>
    <t>LEA003</t>
  </si>
  <si>
    <t>LEA005</t>
  </si>
  <si>
    <t>LEA004</t>
  </si>
  <si>
    <t>LEA006</t>
  </si>
  <si>
    <t>FIN001</t>
  </si>
  <si>
    <t>FIN002</t>
  </si>
  <si>
    <t>FIN003</t>
  </si>
  <si>
    <t>FIN004</t>
  </si>
  <si>
    <t>FIN005</t>
  </si>
  <si>
    <t>FIN006</t>
  </si>
  <si>
    <t>FIN007</t>
  </si>
  <si>
    <t>FIN008</t>
  </si>
  <si>
    <t>FIN009</t>
  </si>
  <si>
    <t>FIN010</t>
  </si>
  <si>
    <t>FIN011</t>
  </si>
  <si>
    <t>FIN012</t>
  </si>
  <si>
    <t>POL001</t>
  </si>
  <si>
    <t>POL002</t>
  </si>
  <si>
    <t>POL003</t>
  </si>
  <si>
    <t>POL004</t>
  </si>
  <si>
    <t>maturity level</t>
  </si>
  <si>
    <t>SFM001</t>
  </si>
  <si>
    <t>SFM003</t>
  </si>
  <si>
    <t>SFM004</t>
  </si>
  <si>
    <t>SFM005</t>
  </si>
  <si>
    <t>SFM006</t>
  </si>
  <si>
    <t>SFM007</t>
  </si>
  <si>
    <t>SFM008</t>
  </si>
  <si>
    <t>SFK001</t>
  </si>
  <si>
    <t>SFK002</t>
  </si>
  <si>
    <t>SFK003</t>
  </si>
  <si>
    <t>SFK004</t>
  </si>
  <si>
    <t>SFK005</t>
  </si>
  <si>
    <t>SFK006</t>
  </si>
  <si>
    <t>SFK007</t>
  </si>
  <si>
    <t>LEA007</t>
  </si>
  <si>
    <t>Is the composition of the board regularly changing?</t>
  </si>
  <si>
    <t>category</t>
  </si>
  <si>
    <t>Have rules for selecting leaders been defined?</t>
  </si>
  <si>
    <t>INDICATOR</t>
  </si>
  <si>
    <t>Are all skills necessary for the delivery of services part of the core team available in the team?</t>
  </si>
  <si>
    <t>How well are the skills necessary for the delivery of services part of the core team represented in the team?</t>
  </si>
  <si>
    <t>Which scope does the value proposition have?</t>
  </si>
  <si>
    <t>yes</t>
  </si>
  <si>
    <t>no</t>
  </si>
  <si>
    <t>A</t>
  </si>
  <si>
    <t>B</t>
  </si>
  <si>
    <t>C</t>
  </si>
  <si>
    <t>D</t>
  </si>
  <si>
    <t>E</t>
  </si>
  <si>
    <t>Have clear management processes been defined?</t>
  </si>
  <si>
    <t>How well do the defined management processes function?</t>
  </si>
  <si>
    <t>Has the cash burn rate been calculated?</t>
  </si>
  <si>
    <t>Have the required (renewable) energy potentials been identified, mapped and quantified?</t>
  </si>
  <si>
    <t>Have the required energy savings opportunities in buildings been identified?</t>
  </si>
  <si>
    <t>QUESTION</t>
  </si>
  <si>
    <t>ACTION</t>
  </si>
  <si>
    <t>Define rules for selecting leaders</t>
  </si>
  <si>
    <t>Establish a core leadership team with clear leading tasks</t>
  </si>
  <si>
    <t>Hire paid staff</t>
  </si>
  <si>
    <t>Strategically recruit new staff members</t>
  </si>
  <si>
    <t>Reevaluate business model to improve profit margin</t>
  </si>
  <si>
    <t>Improve cash flow</t>
  </si>
  <si>
    <t>Reevaluate chosen technologies</t>
  </si>
  <si>
    <t>T</t>
  </si>
  <si>
    <t>Have online platforms and control systems been sufficiently secured?</t>
  </si>
  <si>
    <t>Improve security of online platforms and control systems</t>
  </si>
  <si>
    <t>Has a data management plan been written?</t>
  </si>
  <si>
    <t>Write data management plan</t>
  </si>
  <si>
    <t>Ensure dataplan is applied and kept up to date</t>
  </si>
  <si>
    <t>Question code</t>
  </si>
  <si>
    <t>SFM001T</t>
  </si>
  <si>
    <t>SFM001C</t>
  </si>
  <si>
    <t>SFM004T</t>
  </si>
  <si>
    <t>SFM008T</t>
  </si>
  <si>
    <t>SFM008C</t>
  </si>
  <si>
    <t>SFK005T</t>
  </si>
  <si>
    <t>SFK005C</t>
  </si>
  <si>
    <t>FIN006C</t>
  </si>
  <si>
    <t>FIN010C</t>
  </si>
  <si>
    <t>POL001C</t>
  </si>
  <si>
    <t>POL004C</t>
  </si>
  <si>
    <t>Create a list of members</t>
  </si>
  <si>
    <t>Increase attendance of key personnel at meetings</t>
  </si>
  <si>
    <t>FIN</t>
  </si>
  <si>
    <t>Acquire skill sets required in but missing from the core team</t>
  </si>
  <si>
    <t>Review required skills present in the team and improve where necessary</t>
  </si>
  <si>
    <t>Ensure regular coordination of targets, actions and problems in an open and transparent way</t>
  </si>
  <si>
    <t>Consider payback flows (e.g., reduced energy prices, interest rates) and re-investment of profits</t>
  </si>
  <si>
    <t>Refine the existing shared vision</t>
  </si>
  <si>
    <t>question code</t>
  </si>
  <si>
    <t>question</t>
  </si>
  <si>
    <t>cat code</t>
  </si>
  <si>
    <t>How strongly is the number of members fluctuating?</t>
  </si>
  <si>
    <t>How strongly is the number of staff members fluctuating?</t>
  </si>
  <si>
    <t>SFM006C</t>
  </si>
  <si>
    <t>SFK006C</t>
  </si>
  <si>
    <t>SFK007T</t>
  </si>
  <si>
    <t>SFK007C</t>
  </si>
  <si>
    <t>FIN002T</t>
  </si>
  <si>
    <t>FIN002C</t>
  </si>
  <si>
    <t>FIN009C</t>
  </si>
  <si>
    <t>FIN011T</t>
  </si>
  <si>
    <t>POL003C</t>
  </si>
  <si>
    <t>TEC001T</t>
  </si>
  <si>
    <t>TEC002T</t>
  </si>
  <si>
    <t>TEC003T</t>
  </si>
  <si>
    <t>LEA001C</t>
  </si>
  <si>
    <t>SFM005C</t>
  </si>
  <si>
    <t>SFM007C</t>
  </si>
  <si>
    <t>SFK001T</t>
  </si>
  <si>
    <t>SFK001C</t>
  </si>
  <si>
    <t>SFK002T</t>
  </si>
  <si>
    <t>SFK002C</t>
  </si>
  <si>
    <t>FIN001C</t>
  </si>
  <si>
    <t>FIN003T</t>
  </si>
  <si>
    <t>FIN004C</t>
  </si>
  <si>
    <t>TEC005C</t>
  </si>
  <si>
    <t>TEC006C</t>
  </si>
  <si>
    <t>TEC007T</t>
  </si>
  <si>
    <t>TEC007C</t>
  </si>
  <si>
    <t>TEC011C</t>
  </si>
  <si>
    <t>TEC012C</t>
  </si>
  <si>
    <t>LEA004C</t>
  </si>
  <si>
    <t>LEA005C</t>
  </si>
  <si>
    <t>SFM003C</t>
  </si>
  <si>
    <t>SFK003C</t>
  </si>
  <si>
    <t>SFK004C</t>
  </si>
  <si>
    <t>FIN005C</t>
  </si>
  <si>
    <t>FIN007C</t>
  </si>
  <si>
    <t>FIN008C</t>
  </si>
  <si>
    <t>POL002C</t>
  </si>
  <si>
    <t>TEC004C</t>
  </si>
  <si>
    <t>TEC008C</t>
  </si>
  <si>
    <t>TEC009C</t>
  </si>
  <si>
    <t>TEC010C</t>
  </si>
  <si>
    <t>LEA003C</t>
  </si>
  <si>
    <t>LEA006C</t>
  </si>
  <si>
    <t>LEA007C</t>
  </si>
  <si>
    <t>How well are the required resources (capital and work force) covered?</t>
  </si>
  <si>
    <t>Acquire more capital and required personnel</t>
  </si>
  <si>
    <t>Improve integration with existing infrastructure to reduce costs</t>
  </si>
  <si>
    <t>Actively engage local authorities</t>
  </si>
  <si>
    <t>background</t>
  </si>
  <si>
    <t>% of thresholds reached:</t>
  </si>
  <si>
    <t>average grade:</t>
  </si>
  <si>
    <t>continuous indicators:</t>
  </si>
  <si>
    <t>threshold indicators still open:</t>
  </si>
  <si>
    <t>Increase visibility and outreach in the local community</t>
  </si>
  <si>
    <t>Provide more value propositions (financial gain, social prestige, environmental action, etc.) for (potential) members</t>
  </si>
  <si>
    <t>Write a clear business plan that helps define milestones, supervise the progress and ensure common visions of members</t>
  </si>
  <si>
    <t>Create a formal business entity</t>
  </si>
  <si>
    <t>Develop clear, responsible and transparent management practices</t>
  </si>
  <si>
    <t>Reduce reliance on interpersonal relationships, improve management practices and staff collaboration mechanisms</t>
  </si>
  <si>
    <t>1T</t>
  </si>
  <si>
    <t>1C</t>
  </si>
  <si>
    <t>2T</t>
  </si>
  <si>
    <t>2C</t>
  </si>
  <si>
    <t>3T</t>
  </si>
  <si>
    <t>3C</t>
  </si>
  <si>
    <t>4T</t>
  </si>
  <si>
    <t>4C</t>
  </si>
  <si>
    <t>Reduce reliance on public funding</t>
  </si>
  <si>
    <t>Calculate cash burn rate</t>
  </si>
  <si>
    <t>Build a risk register</t>
  </si>
  <si>
    <t>Create a structured service offer. What are you providing to your members, at which cost?</t>
  </si>
  <si>
    <t>Connect to external actors and use their expertise (for example energy utilities, grid operators,  local to national governments, environmental NGOs, civil society, etc)</t>
  </si>
  <si>
    <t>Create an Energy Potential Map</t>
  </si>
  <si>
    <t xml:space="preserve">define your stage: </t>
  </si>
  <si>
    <t>Identify useful handbooks, guides and tools and make them available for use</t>
  </si>
  <si>
    <t>Increase renewable energy production and improve energy savings, reduce reliance on grid</t>
  </si>
  <si>
    <t>Increase renewable energy production, improve energy savings and assess peak demand</t>
  </si>
  <si>
    <t>How often do breakdowns or service interruptions happen?</t>
  </si>
  <si>
    <t>Increase renewable energy production</t>
  </si>
  <si>
    <t>Improve reliability of systems and services</t>
  </si>
  <si>
    <t>This tab contains the list of assessment questions. It can be filtered by maturity level in the left column. The answers provided here will update the DASHBOARD and the TO DO LIST tabs, where you can respectively see your progress and actions to take.</t>
  </si>
  <si>
    <t>SFM009</t>
  </si>
  <si>
    <t>Goals and pathways</t>
  </si>
  <si>
    <t>SFM010</t>
  </si>
  <si>
    <t>SFM011</t>
  </si>
  <si>
    <t>Social network formation</t>
  </si>
  <si>
    <t>FIN013</t>
  </si>
  <si>
    <t>SFM013</t>
  </si>
  <si>
    <t>SFM014</t>
  </si>
  <si>
    <t>SFM015</t>
  </si>
  <si>
    <t>SFM016</t>
  </si>
  <si>
    <t>Alignment with local community</t>
  </si>
  <si>
    <t>Political 'home'</t>
  </si>
  <si>
    <t>Membership fluctuation</t>
  </si>
  <si>
    <t>Local visibility</t>
  </si>
  <si>
    <t>Connection with the local community and stakeholders is important to gain both passive and active support. (e.g. contacting neighbourhood organisations, citizen engagement, multi-stakeholder management, reaching a stakeholder agreement.</t>
  </si>
  <si>
    <t>Project champions</t>
  </si>
  <si>
    <t>Use of social environment</t>
  </si>
  <si>
    <t>Diversity and inclusiveness of board</t>
  </si>
  <si>
    <t>FIN014</t>
  </si>
  <si>
    <t>Secure initial seed money</t>
  </si>
  <si>
    <t>Secure additional means to generate cash flow</t>
  </si>
  <si>
    <t>FIN015</t>
  </si>
  <si>
    <t>permit applications have not been prepared yet</t>
  </si>
  <si>
    <t>Permit approval</t>
  </si>
  <si>
    <t>Subsidies, crowdsourcing etc</t>
  </si>
  <si>
    <t>POL005</t>
  </si>
  <si>
    <t>Feasibility of business case</t>
  </si>
  <si>
    <t>SFK008</t>
  </si>
  <si>
    <t>SFK009</t>
  </si>
  <si>
    <t>TEC013</t>
  </si>
  <si>
    <t>Map technical status quo</t>
  </si>
  <si>
    <t>TEC101</t>
  </si>
  <si>
    <t>TEC102</t>
  </si>
  <si>
    <t>TEC103</t>
  </si>
  <si>
    <t>TEC104</t>
  </si>
  <si>
    <t>TEC105</t>
  </si>
  <si>
    <t>TEC106</t>
  </si>
  <si>
    <t>TEC107</t>
  </si>
  <si>
    <t>TEC108</t>
  </si>
  <si>
    <t>SFK010</t>
  </si>
  <si>
    <t>How diverse is the supervisory board?</t>
  </si>
  <si>
    <t>Increase diversity among the supervisory board</t>
  </si>
  <si>
    <t>TEC109</t>
  </si>
  <si>
    <t>Co-ownership of energy project assets</t>
  </si>
  <si>
    <t>LEA008</t>
  </si>
  <si>
    <t>LEA010</t>
  </si>
  <si>
    <t>LEA011</t>
  </si>
  <si>
    <t>LEA012</t>
  </si>
  <si>
    <t>Use learning platforms and intermediaries</t>
  </si>
  <si>
    <t>Gamification as a learning tool</t>
  </si>
  <si>
    <t>Reflexive learning</t>
  </si>
  <si>
    <t>Collaboration with research institutes</t>
  </si>
  <si>
    <t>Request the required permits</t>
  </si>
  <si>
    <t>Identify areas in which members need coaching, set up a coaching programme</t>
  </si>
  <si>
    <t>TEC102C</t>
  </si>
  <si>
    <t>TEC101T</t>
  </si>
  <si>
    <t>TEC105T</t>
  </si>
  <si>
    <t>TEC106C</t>
  </si>
  <si>
    <t>TEC103T</t>
  </si>
  <si>
    <t>TEC107C</t>
  </si>
  <si>
    <t>Define goals and pathways to achieve the shared vision</t>
  </si>
  <si>
    <t>Expectation shaping</t>
  </si>
  <si>
    <t>Make sure each key function has at least one backup person, include a formal training programme</t>
  </si>
  <si>
    <t>high fluctuation, no building up of staff experience</t>
  </si>
  <si>
    <t>low fluctuation, strategic recruitment of new staff members</t>
  </si>
  <si>
    <t>Improve alignment with the local community</t>
  </si>
  <si>
    <t>Authors: Michiel Fremouw, Thomas Hoppe, Anatol Itten, Flavia Trovalusci</t>
  </si>
  <si>
    <t>Delft University of Technology</t>
  </si>
  <si>
    <t>Social Factors: Members</t>
  </si>
  <si>
    <t>Social Factors: Key Personnel</t>
  </si>
  <si>
    <t>Financial</t>
  </si>
  <si>
    <t>Technical</t>
  </si>
  <si>
    <t>Learning</t>
  </si>
  <si>
    <t>Policy</t>
  </si>
  <si>
    <r>
      <rPr>
        <sz val="18"/>
        <color rgb="FF006767"/>
        <rFont val="Calibri"/>
        <family val="2"/>
        <scheme val="minor"/>
      </rPr>
      <t xml:space="preserve">STAGE 2: </t>
    </r>
    <r>
      <rPr>
        <b/>
        <sz val="18"/>
        <color rgb="FF006767"/>
        <rFont val="Calibri"/>
        <family val="2"/>
        <scheme val="minor"/>
      </rPr>
      <t>PREPARATION</t>
    </r>
  </si>
  <si>
    <r>
      <rPr>
        <sz val="18"/>
        <color rgb="FF006767"/>
        <rFont val="Calibri"/>
        <family val="2"/>
        <scheme val="minor"/>
      </rPr>
      <t xml:space="preserve">STAGE 3: </t>
    </r>
    <r>
      <rPr>
        <b/>
        <sz val="18"/>
        <color rgb="FF006767"/>
        <rFont val="Calibri"/>
        <family val="2"/>
        <scheme val="minor"/>
      </rPr>
      <t>IMPLEMENTATION</t>
    </r>
  </si>
  <si>
    <r>
      <rPr>
        <sz val="18"/>
        <color rgb="FF006767"/>
        <rFont val="Calibri"/>
        <family val="2"/>
        <scheme val="minor"/>
      </rPr>
      <t xml:space="preserve">STAGE 2: </t>
    </r>
    <r>
      <rPr>
        <b/>
        <sz val="18"/>
        <color rgb="FF006767"/>
        <rFont val="Calibri"/>
        <family val="2"/>
        <scheme val="minor"/>
      </rPr>
      <t>PREPARATION</t>
    </r>
    <r>
      <rPr>
        <sz val="18"/>
        <color rgb="FF006767"/>
        <rFont val="Calibri"/>
        <family val="2"/>
        <scheme val="minor"/>
      </rPr>
      <t xml:space="preserve"> - ACTIONS TO TAKE</t>
    </r>
  </si>
  <si>
    <r>
      <rPr>
        <sz val="18"/>
        <color rgb="FF006767"/>
        <rFont val="Calibri"/>
        <family val="2"/>
        <scheme val="minor"/>
      </rPr>
      <t xml:space="preserve">STAGE 3: </t>
    </r>
    <r>
      <rPr>
        <b/>
        <sz val="18"/>
        <color rgb="FF006767"/>
        <rFont val="Calibri"/>
        <family val="2"/>
        <scheme val="minor"/>
      </rPr>
      <t>IMPLEMENTATION</t>
    </r>
    <r>
      <rPr>
        <sz val="18"/>
        <color rgb="FF006767"/>
        <rFont val="Calibri"/>
        <family val="2"/>
        <scheme val="minor"/>
      </rPr>
      <t xml:space="preserve"> - ACTIONS TO TAKE</t>
    </r>
  </si>
  <si>
    <t>define your stage</t>
  </si>
  <si>
    <t>GEN</t>
  </si>
  <si>
    <t>Generation</t>
  </si>
  <si>
    <t>Energy Efficiency</t>
  </si>
  <si>
    <t>Electro mobility</t>
  </si>
  <si>
    <t>Consumption and sharing</t>
  </si>
  <si>
    <t>Financial services</t>
  </si>
  <si>
    <t>SUP</t>
  </si>
  <si>
    <t>CON</t>
  </si>
  <si>
    <t>EEF</t>
  </si>
  <si>
    <t>DIS</t>
  </si>
  <si>
    <t>MOB</t>
  </si>
  <si>
    <t>Supply</t>
  </si>
  <si>
    <t>Distribution</t>
  </si>
  <si>
    <t>Energy services</t>
  </si>
  <si>
    <t>SRV</t>
  </si>
  <si>
    <t>GEN;SUP;DIS</t>
  </si>
  <si>
    <t>CON;SRV</t>
  </si>
  <si>
    <t>GEN;SUP;DIS;SRV;MOB</t>
  </si>
  <si>
    <t>GEN;SUP;CON;DIS</t>
  </si>
  <si>
    <t>GEN;SUP;CON;DIS;SRV;MOB;EEF</t>
  </si>
  <si>
    <t>CON;SRV;EEF</t>
  </si>
  <si>
    <t>indicator relevance</t>
  </si>
  <si>
    <t>service relevance</t>
  </si>
  <si>
    <t>Has a list of members been created?</t>
  </si>
  <si>
    <t>this tab provides an overview of your REC's progress</t>
  </si>
  <si>
    <r>
      <t xml:space="preserve">In the implementation phase </t>
    </r>
    <r>
      <rPr>
        <b/>
        <sz val="11"/>
        <color rgb="FF006767"/>
        <rFont val="Calibri"/>
        <family val="2"/>
        <scheme val="minor"/>
      </rPr>
      <t>the structuring and launch of the project is under way</t>
    </r>
    <r>
      <rPr>
        <sz val="11"/>
        <color rgb="FF006767"/>
        <rFont val="Calibri"/>
        <family val="2"/>
        <scheme val="minor"/>
      </rPr>
      <t>. This is a time to test and assess the execution of your governance mechanisms. In order to assess this, we propose to track the renewal of your representation institutions. An healthy governance mechanism should be seeing a level of turn-over in the representatives of the members. Start with assessing if your governance mechanism foresees mechanisms to ensure regular turn-over and protection against conflict f interests. The indicator will be: Efficacy of representation.</t>
    </r>
  </si>
  <si>
    <r>
      <t xml:space="preserve">In the preparation phase, </t>
    </r>
    <r>
      <rPr>
        <b/>
        <sz val="11"/>
        <color rgb="FF006767"/>
        <rFont val="Calibri"/>
        <family val="2"/>
        <scheme val="minor"/>
      </rPr>
      <t>the community is getting ready to handle to start of an energy project</t>
    </r>
    <r>
      <rPr>
        <sz val="11"/>
        <color rgb="FF006767"/>
        <rFont val="Calibri"/>
        <family val="2"/>
        <scheme val="minor"/>
      </rPr>
      <t>. This preparation phase usually prepares a share offering and fund raising campaign that should allow you to build your community. The key component of this phase is therefore to track the intensification of the commitment and the interactions between community members. The indicators will be: Commitment of members and Efficacy of interactions.</t>
    </r>
  </si>
  <si>
    <t>This tool helps monitor development progress of your Renewable Energy Community (REC), and has been developed as part deliverable 2.2 of the SCCALE 20-30-50 Horizon 2020 project.</t>
  </si>
  <si>
    <t xml:space="preserve">Similar to landing strip for startup companies, i.e. the timeframe within which sustained revenues must be achieved unless the REC is at risk of collapse. Resources include monetary capital, but also volunteer workforce. </t>
  </si>
  <si>
    <t>Financial ratio that allows to estimate the level of independence of the REC from external funding institutions, mostly banks.</t>
  </si>
  <si>
    <t>Building an own infrastructure dedicated to the REC can be very expensive and time-consuming and may incur additional maintenance costs. Leveraging existing physical assets such as grids, power lines and other technical facilities reduces the overall investment volume for providing REC services.</t>
  </si>
  <si>
    <t>Financial aids, subsidy programs, investment grants, tax exemptions and similar provide a niche environment protected by market forces where a REC may develop at significantly smaller financial risk. As a REC establishes itself on the market, reliance on public funding should gradually phase out.</t>
  </si>
  <si>
    <t>A diversified portfolio is more robust against adverse, unforeseen market developments. Multiple services enable a REC to assume a central role in energy islands.</t>
  </si>
  <si>
    <t>proven technology that is successfully used by other RECs</t>
  </si>
  <si>
    <t>An agile and competitive REC maintains or even expands its current market status.</t>
  </si>
  <si>
    <t>Overreliance on external production makes the REC dependent on feed-in tariffs and energy price volatility. Balance between production and consumption signals self-sufficiency in energy islands.</t>
  </si>
  <si>
    <t>Learning is an important aspect to avoid mistakes. RECs who learn from others have a clear advantage.</t>
  </si>
  <si>
    <t>Learning from each other ensures that skills are built up and experiences enter REC procedures. Retaining knowledge if key personnel leave the REC. Training key personnel in taking over other duties or in substituting for other personnel who withdraw temporarily.</t>
  </si>
  <si>
    <t>Representing to others outside the REC</t>
  </si>
  <si>
    <t>Transfer to other RECs</t>
  </si>
  <si>
    <t xml:space="preserve">Mature, robust business models are adaptable to various contexts. Key personnel of the REC diffuse their knowledge to other, less mature RECs. </t>
  </si>
  <si>
    <t>Existing members communicate the core values and the mission of the REC to new members. This encourages existing members to question presuppositions, and allows new members to introduce new perspectives.</t>
  </si>
  <si>
    <t>A collective of named, committed members ensures the persistence of the REC. Retention of original members ensures knowledge management and a shared organizational identity. Rotation of members ensures that new ideas enter the REC and that the REC continuously adapts to a changing energy system. New members need to be integrated into decision making procedures and division of responsibilities.</t>
  </si>
  <si>
    <t>An jointly agreed mission ensures cohesion among members. After an orientation phase, areas of business activity are narrowed and specified to roles in the energy system the REC can fulfill regularly.</t>
  </si>
  <si>
    <t>Highly committed people are more willing to invest time and resources in order to promote the REC. Key personnel act as ambassadors and frontrunners, spreading their commitment to members.</t>
  </si>
  <si>
    <t>key personnel command a skillset coherent with the REC activities</t>
  </si>
  <si>
    <t>Internal availability of skills and competences necessary for the management of the REC reduced dependency on external help and ensures that skills are applied specifically to the REC's demand. Skills may include negotiation, communication, accounting, engineering, planning, lobbying, legal knowledge, etc.</t>
  </si>
  <si>
    <t>Regular coordination of targets, actions and problems ensures a smooth functioning of the REC. informal and unstructured exchange impedes transparency and causes friction loss if information and decisions are distributed in a partial manner.</t>
  </si>
  <si>
    <t>RECs are also SMEs, in order to ensure the safe delivery of the services to the community, RECs must develop clear, responsible and transparent management practices. On top of this requirement, RECs must ensure that their management structure integrates well with the members governance structure.</t>
  </si>
  <si>
    <t>Citizens living in the community where the REC is active are potential members and they may influence local policy-makers to support the REC.</t>
  </si>
  <si>
    <t>REC is operating without support from public official(s)</t>
  </si>
  <si>
    <t>REC is operating with full support from public official(s)</t>
  </si>
  <si>
    <t>The service offer is the content of the service that the REC plans to offer to your members, including a single value proposition and a notion of positionning in the market.</t>
  </si>
  <si>
    <t>Are decisions taken within the REC transparent and participatory?</t>
  </si>
  <si>
    <t>Where necessary, get external organisations to mobilise their resources on behalf of the REC</t>
  </si>
  <si>
    <t>Is the REC clear of debt?</t>
  </si>
  <si>
    <t>Make an assessment on how to clear the RECs debts</t>
  </si>
  <si>
    <t>How diversified are the REC's assets?</t>
  </si>
  <si>
    <t>Diversify the REC's assets more</t>
  </si>
  <si>
    <t>Have the REC's business case evaluated</t>
  </si>
  <si>
    <t>Has the REC hired its first paid employee?</t>
  </si>
  <si>
    <t>Does the REC have a structured service offer to its members?</t>
  </si>
  <si>
    <t>Increase the number of services the REC provides to its community</t>
  </si>
  <si>
    <t>Transfer energy project assets to the REC</t>
  </si>
  <si>
    <t>Assess the building stock in your REC, identify insulation and reuse opportunities</t>
  </si>
  <si>
    <t>Are the technologies applied by the REC mature, and have they successfully been applied by other RECs?</t>
  </si>
  <si>
    <t>Is the REC growing past its original energy targets?</t>
  </si>
  <si>
    <t>Improve the REC's agility and competitiveness by fostering growth</t>
  </si>
  <si>
    <t>Provide a means for members to remark, reflect and assess on REC operations</t>
  </si>
  <si>
    <t>Diffuse knowledge and experience both actively (meetings, sessions) and passively (websites, repository) with other RECs</t>
  </si>
  <si>
    <r>
      <rPr>
        <b/>
        <sz val="40"/>
        <color rgb="FFDCCF43"/>
        <rFont val="Calibri"/>
        <family val="2"/>
        <scheme val="minor"/>
      </rPr>
      <t xml:space="preserve">           REC development</t>
    </r>
    <r>
      <rPr>
        <b/>
        <sz val="40"/>
        <color rgb="FF006767"/>
        <rFont val="Calibri"/>
        <family val="2"/>
        <scheme val="minor"/>
      </rPr>
      <t xml:space="preserve"> assessment</t>
    </r>
  </si>
  <si>
    <r>
      <rPr>
        <b/>
        <sz val="40"/>
        <color rgb="FFDCCF43"/>
        <rFont val="Calibri"/>
        <family val="2"/>
        <scheme val="minor"/>
      </rPr>
      <t xml:space="preserve">           REC development</t>
    </r>
    <r>
      <rPr>
        <b/>
        <sz val="40"/>
        <color rgb="FF006767"/>
        <rFont val="Calibri"/>
        <family val="2"/>
        <scheme val="minor"/>
      </rPr>
      <t xml:space="preserve"> to do list</t>
    </r>
  </si>
  <si>
    <r>
      <t xml:space="preserve">You are currently looking at the </t>
    </r>
    <r>
      <rPr>
        <b/>
        <sz val="11"/>
        <color rgb="FF006767"/>
        <rFont val="Calibri"/>
        <family val="2"/>
        <scheme val="minor"/>
      </rPr>
      <t>START</t>
    </r>
    <r>
      <rPr>
        <sz val="11"/>
        <color rgb="FF006767"/>
        <rFont val="Calibri"/>
        <family val="2"/>
        <scheme val="minor"/>
      </rPr>
      <t xml:space="preserve"> tab, where you can define which categories your REC is involved in, and change your stage (more about this below)</t>
    </r>
  </si>
  <si>
    <r>
      <rPr>
        <b/>
        <sz val="11"/>
        <color rgb="FF006767"/>
        <rFont val="Calibri"/>
        <family val="2"/>
        <scheme val="minor"/>
      </rPr>
      <t>Is your REC involved in:</t>
    </r>
    <r>
      <rPr>
        <b/>
        <sz val="11"/>
        <color theme="5"/>
        <rFont val="Calibri"/>
        <family val="2"/>
        <scheme val="minor"/>
      </rPr>
      <t>*</t>
    </r>
  </si>
  <si>
    <r>
      <t xml:space="preserve">The </t>
    </r>
    <r>
      <rPr>
        <b/>
        <sz val="11"/>
        <color rgb="FF006767"/>
        <rFont val="Calibri"/>
        <family val="2"/>
        <scheme val="minor"/>
      </rPr>
      <t>QUESTIONS</t>
    </r>
    <r>
      <rPr>
        <sz val="11"/>
        <color rgb="FF006767"/>
        <rFont val="Calibri"/>
        <family val="2"/>
        <scheme val="minor"/>
      </rPr>
      <t xml:space="preserve"> tab asks you questions to help assess your REC's progress. Some questions are threshold indicators (to be answered with a yes or no), and usually indicate the presence or absence of something. Others are continuous indicators (to be graded A to F, where A is the best and F is the worst), where you can estimate your REC's status for that particular category.</t>
    </r>
  </si>
  <si>
    <t>This project has received funding from the European Union’s Horizon 2020 research and innovation  programme under grant agreement No 101033676. The sole responsibility for the content of this document lies with the SCCALE 203050 project and does not necessarily reﬂect the opinion of the European Union.</t>
  </si>
  <si>
    <t>Increase visibility towards local community, improve service offer(s)</t>
  </si>
  <si>
    <t>Is the local community aware of the existence of and participating in the REC?</t>
  </si>
  <si>
    <t>Increase visibility towards local community</t>
  </si>
  <si>
    <t>Business plan under development</t>
  </si>
  <si>
    <t>Business plan available.</t>
  </si>
  <si>
    <t>At what level is the debt?</t>
  </si>
  <si>
    <t>Repay debts, decrease dependence on external funding institutions</t>
  </si>
  <si>
    <t>At what level is the interest coverage ratio?</t>
  </si>
  <si>
    <t>Repay debts or increase revenue</t>
  </si>
  <si>
    <t>No legal status</t>
  </si>
  <si>
    <t>Legal status requested</t>
  </si>
  <si>
    <t>Legal status approved (e.g. cooperative).</t>
  </si>
  <si>
    <t>Assets are only owned by external/commercial parties (not by the REC)</t>
  </si>
  <si>
    <t>A significant amount or share of the assets is owned by the REC or its members</t>
  </si>
  <si>
    <t>Has the existing energy system been mapped?</t>
  </si>
  <si>
    <t>Map the existing energy system</t>
  </si>
  <si>
    <t>Acquire funds for initial activities</t>
  </si>
  <si>
    <t>Are additional funds available to generate cash flow?</t>
  </si>
  <si>
    <t>Acquire additional funds to generate cash flow</t>
  </si>
  <si>
    <t>Make use of intermediary agents or the capacity building platforms they operate</t>
  </si>
  <si>
    <t>Make more use of reflexive learning on own organizational development and projects</t>
  </si>
  <si>
    <t>Engage local, national or international research institutes to foster (mutual) learning</t>
  </si>
  <si>
    <t>tooltip (rationale and impact mechanism)</t>
  </si>
  <si>
    <t>threshold indicator</t>
  </si>
  <si>
    <t>continuous indicator LOW</t>
  </si>
  <si>
    <t>continuous indicator HIGH</t>
  </si>
  <si>
    <t>continuous indicator MEDIUM</t>
  </si>
  <si>
    <t>Number of staff members (FTE): fluctuation</t>
  </si>
  <si>
    <t>Diversity and inclusiveness of key personnel</t>
  </si>
  <si>
    <t>Skills and competences of key personnel</t>
  </si>
  <si>
    <t>Risk register</t>
  </si>
  <si>
    <t>CO2 emissions reduction</t>
  </si>
  <si>
    <t>continuous indicators: accumulated answers</t>
  </si>
  <si>
    <t>yes;no</t>
  </si>
  <si>
    <t/>
  </si>
  <si>
    <t>underperforms compared to other (green) investment schemes on the market</t>
  </si>
  <si>
    <t>outperforms other (green) investment schemes on the market</t>
  </si>
  <si>
    <t>(can be edited and expanded - not to be modified by user)</t>
  </si>
  <si>
    <t>SFM009C</t>
  </si>
  <si>
    <t>SFM010C</t>
  </si>
  <si>
    <t>SFM011C</t>
  </si>
  <si>
    <t>FIN012C</t>
  </si>
  <si>
    <t>FIN013T</t>
  </si>
  <si>
    <t>SFM004C</t>
  </si>
  <si>
    <t>SFM013C</t>
  </si>
  <si>
    <t>SFM014C</t>
  </si>
  <si>
    <t>SFK008C</t>
  </si>
  <si>
    <t>SFK009C</t>
  </si>
  <si>
    <t>SFK010C</t>
  </si>
  <si>
    <t>POL005C</t>
  </si>
  <si>
    <t>TEC108C</t>
  </si>
  <si>
    <t>LEA002C</t>
  </si>
  <si>
    <t>LEA008C</t>
  </si>
  <si>
    <t>LEA010C</t>
  </si>
  <si>
    <t>SFM016C</t>
  </si>
  <si>
    <t>TEC109C</t>
  </si>
  <si>
    <t>LEA011C</t>
  </si>
  <si>
    <t>LEA012C</t>
  </si>
  <si>
    <t>stage?</t>
  </si>
  <si>
    <t>TEC013T</t>
  </si>
  <si>
    <t>notes</t>
  </si>
  <si>
    <t>your answer</t>
  </si>
  <si>
    <r>
      <t xml:space="preserve">this tab shows the actions required per stage - unfilled threshold tasks and continuous indicators with grade C or lower are displayed, the rest is filtered out. This tab shows a to do list, </t>
    </r>
    <r>
      <rPr>
        <b/>
        <i/>
        <sz val="11"/>
        <color rgb="FF006767"/>
        <rFont val="Calibri"/>
        <family val="2"/>
        <scheme val="minor"/>
      </rPr>
      <t>changes to your answers can be made on the QUESTIONS tab.</t>
    </r>
  </si>
  <si>
    <t>Are (serious) games or gaming tools being used?</t>
  </si>
  <si>
    <t xml:space="preserve">Make (more) use of (serious) games or gaming tools </t>
  </si>
  <si>
    <t>name:</t>
  </si>
  <si>
    <t>country:</t>
  </si>
  <si>
    <t>area:</t>
  </si>
  <si>
    <t>Clear decision making procedures lead to transparency and therefore trust in a REC. As new members join the REC and the REC's activities evolve, the procedures currently in place should be re-checked whether they are deemed democratic and inclusive by all members, and whether they fit to the current set of activities.</t>
  </si>
  <si>
    <t>FOR INTERNAL CONSORTIUM USE ONLY, PLEASE DO NOT SPREAD (YET)</t>
  </si>
  <si>
    <t>MORE INFORMATION</t>
  </si>
  <si>
    <t>SDE001</t>
  </si>
  <si>
    <t>SDE002</t>
  </si>
  <si>
    <t>SDE003</t>
  </si>
  <si>
    <t>SDE004</t>
  </si>
  <si>
    <t>SDE005</t>
  </si>
  <si>
    <t>Gender diversity</t>
  </si>
  <si>
    <t>Education level diversity</t>
  </si>
  <si>
    <t>Ethnic diversity</t>
  </si>
  <si>
    <t>Age distribution</t>
  </si>
  <si>
    <t>Income distribution</t>
  </si>
  <si>
    <t>Education type diversity</t>
  </si>
  <si>
    <t>SDE006</t>
  </si>
  <si>
    <t>Engage more potential members of the less represented gender</t>
  </si>
  <si>
    <t>Engage more potential members of underrepresented income levels</t>
  </si>
  <si>
    <t>Engage more potential members of underrepresented ages</t>
  </si>
  <si>
    <t>Engage more potential members of underrepresented ethnic backgrounds</t>
  </si>
  <si>
    <t>Engage more potential members of all education levels, focus on those that are missing or underrepresented</t>
  </si>
  <si>
    <t>Engage more potential members of underrepresented education types</t>
  </si>
  <si>
    <t>NL/BE: alfa, beta, gamma</t>
  </si>
  <si>
    <t>Membership includes all gender identities</t>
  </si>
  <si>
    <t>Socio-economic</t>
  </si>
  <si>
    <t>SDE004C</t>
  </si>
  <si>
    <t>SDE005C</t>
  </si>
  <si>
    <t>SDE006C</t>
  </si>
  <si>
    <t>check literature study</t>
  </si>
  <si>
    <t>Measurable goals and pathways toward them help move towards the defined shared vision.</t>
  </si>
  <si>
    <r>
      <t xml:space="preserve">Finally, on the </t>
    </r>
    <r>
      <rPr>
        <b/>
        <sz val="11"/>
        <color rgb="FF006767"/>
        <rFont val="Calibri"/>
        <family val="2"/>
        <scheme val="minor"/>
      </rPr>
      <t>DASHBOARD</t>
    </r>
    <r>
      <rPr>
        <sz val="11"/>
        <color rgb="FF006767"/>
        <rFont val="Calibri"/>
        <family val="2"/>
        <scheme val="minor"/>
      </rPr>
      <t xml:space="preserve"> you can see your progress. Because different categories can evolve faster or slower for different RECs, you can define your own stage. This will only influence visibility of individual tasks, their scores can continue to be modified during your REC's development.</t>
    </r>
  </si>
  <si>
    <r>
      <t xml:space="preserve">The </t>
    </r>
    <r>
      <rPr>
        <b/>
        <sz val="11"/>
        <color rgb="FF006767"/>
        <rFont val="Calibri"/>
        <family val="2"/>
        <scheme val="minor"/>
      </rPr>
      <t>TO DO LIST</t>
    </r>
    <r>
      <rPr>
        <sz val="11"/>
        <color rgb="FF006767"/>
        <rFont val="Calibri"/>
        <family val="2"/>
        <scheme val="minor"/>
      </rPr>
      <t xml:space="preserve"> tab provides you with a set of tasks that need attention in order to progress to the next stage. This list is further split up in categories in the other tabs, for ease of printing out and distributing amongst those key REC members that deal with the respective category.</t>
    </r>
  </si>
  <si>
    <t>known issues / to do:</t>
  </si>
  <si>
    <t>version:</t>
  </si>
  <si>
    <t>split up into two indicators?</t>
  </si>
  <si>
    <t>n/a</t>
  </si>
  <si>
    <t>FIX</t>
  </si>
  <si>
    <t>SCCALE literature study: Hoppe, T, A. Itten, F. Trovalusci, M. Fremouw. (2022). Energy Communities Coming of Age; Developing a Tool to Monitor Maturity and Scaling. Horizon 2020 SCCALE 203050 Deliverables 2.1 and 2.2. Work Package 2: Research and Academic Validation. Delft University of Technology. Delft. pp. 1-91.</t>
  </si>
  <si>
    <t>SCCALE 203050 (project website)</t>
  </si>
  <si>
    <t>Sustainable Collective Citizen Action for a Local Europe (SCCALE) 203050 intends to bring Europe closer to its citizens by fostering the creation of energy communities, taking full advantage of the favorable EU legal framework on citizen energy.</t>
  </si>
  <si>
    <r>
      <rPr>
        <sz val="18"/>
        <color rgb="FF006767"/>
        <rFont val="Calibri"/>
        <family val="2"/>
        <scheme val="minor"/>
      </rPr>
      <t xml:space="preserve">STAGE 1: </t>
    </r>
    <r>
      <rPr>
        <b/>
        <sz val="18"/>
        <color rgb="FF006767"/>
        <rFont val="Calibri"/>
        <family val="2"/>
        <scheme val="minor"/>
      </rPr>
      <t>INSPIRATION</t>
    </r>
  </si>
  <si>
    <r>
      <rPr>
        <sz val="18"/>
        <color rgb="FF006767"/>
        <rFont val="Calibri"/>
        <family val="2"/>
        <scheme val="minor"/>
      </rPr>
      <t xml:space="preserve">STAGE 4: </t>
    </r>
    <r>
      <rPr>
        <b/>
        <sz val="18"/>
        <color rgb="FF006767"/>
        <rFont val="Calibri"/>
        <family val="2"/>
        <scheme val="minor"/>
      </rPr>
      <t>OPERATION</t>
    </r>
  </si>
  <si>
    <r>
      <t xml:space="preserve">In this inspiration phase, </t>
    </r>
    <r>
      <rPr>
        <b/>
        <sz val="11"/>
        <color rgb="FF006767"/>
        <rFont val="Calibri"/>
        <family val="2"/>
        <scheme val="minor"/>
      </rPr>
      <t>the core group is structuring the key components of the energy community</t>
    </r>
    <r>
      <rPr>
        <sz val="11"/>
        <color rgb="FF006767"/>
        <rFont val="Calibri"/>
        <family val="2"/>
        <scheme val="minor"/>
      </rPr>
      <t>. At this point, the question is less about services and project and more about the creation of the collective group structure. This area should start with a checklist of the following documents:
- List of members
- Rules for decision making
- Vision and mission document
Those will be the three indicators of for your first level of maturity, allowing you to start tracking the first indicators: Number of Members, Decision making, Shared vision.</t>
    </r>
  </si>
  <si>
    <r>
      <rPr>
        <sz val="18"/>
        <color rgb="FF006767"/>
        <rFont val="Calibri"/>
        <family val="2"/>
        <scheme val="minor"/>
      </rPr>
      <t xml:space="preserve">STAGE 1: </t>
    </r>
    <r>
      <rPr>
        <b/>
        <sz val="18"/>
        <color rgb="FF006767"/>
        <rFont val="Calibri"/>
        <family val="2"/>
        <scheme val="minor"/>
      </rPr>
      <t>INSPIRATION</t>
    </r>
    <r>
      <rPr>
        <sz val="18"/>
        <color rgb="FF006767"/>
        <rFont val="Calibri"/>
        <family val="2"/>
        <scheme val="minor"/>
      </rPr>
      <t xml:space="preserve"> - ACTIONS TO TAKE</t>
    </r>
  </si>
  <si>
    <r>
      <rPr>
        <sz val="18"/>
        <color rgb="FF006767"/>
        <rFont val="Calibri"/>
        <family val="2"/>
        <scheme val="minor"/>
      </rPr>
      <t xml:space="preserve">STAGE 4: </t>
    </r>
    <r>
      <rPr>
        <b/>
        <sz val="18"/>
        <color rgb="FF006767"/>
        <rFont val="Calibri"/>
        <family val="2"/>
        <scheme val="minor"/>
      </rPr>
      <t>OPERATION</t>
    </r>
    <r>
      <rPr>
        <sz val="18"/>
        <color rgb="FF006767"/>
        <rFont val="Calibri"/>
        <family val="2"/>
        <scheme val="minor"/>
      </rPr>
      <t xml:space="preserve"> - ACTIONS TO TAKE</t>
    </r>
  </si>
  <si>
    <r>
      <t xml:space="preserve">In the operation phase, </t>
    </r>
    <r>
      <rPr>
        <b/>
        <sz val="11"/>
        <color rgb="FF006767"/>
        <rFont val="Calibri"/>
        <family val="2"/>
        <scheme val="minor"/>
      </rPr>
      <t>your service should be stable and your energy community should be equipped for a sustainable development</t>
    </r>
    <r>
      <rPr>
        <sz val="11"/>
        <color rgb="FF006767"/>
        <rFont val="Calibri"/>
        <family val="2"/>
        <scheme val="minor"/>
      </rPr>
      <t>. The operation phase is a time to challenge and deepen the anchorage of your energy community into your local community. For this purpose, there are two major points of development : diversity and quality of the engagement of members. Diversity is crucial has it allows you to be more resilient and more representative of your local community’s members. The indicators to assess those challenges will be: Diversity of members and Quality of interaction.</t>
    </r>
  </si>
  <si>
    <t>Your project or community</t>
  </si>
  <si>
    <t>p</t>
  </si>
  <si>
    <t>The starting point of the SCCALE monitoring tool was the COMPILE maturity scale, as described in the COMPILE working paper (linked on the right here). COMPILE's list of Key Performance Indicators has been elaborated and applied in this tool. More information on the conceptual basis for the monitoring tool can be found in the SCCALE literature study (also linked on the right).</t>
  </si>
  <si>
    <t>monitoring tool</t>
  </si>
  <si>
    <t>EN</t>
  </si>
  <si>
    <t>NL</t>
  </si>
  <si>
    <t>DE</t>
  </si>
  <si>
    <t>FR</t>
  </si>
  <si>
    <t>achtergrond</t>
  </si>
  <si>
    <t>FULL TEXTS</t>
  </si>
  <si>
    <t>Je project of gemeenschap</t>
  </si>
  <si>
    <t>naam:</t>
  </si>
  <si>
    <t>land:</t>
  </si>
  <si>
    <t>gebied:</t>
  </si>
  <si>
    <t>abbreviation:</t>
  </si>
  <si>
    <t>full name (English):</t>
  </si>
  <si>
    <t>full name (original language):</t>
  </si>
  <si>
    <t>English</t>
  </si>
  <si>
    <t>Dutch</t>
  </si>
  <si>
    <t>Nederlands</t>
  </si>
  <si>
    <t>French</t>
  </si>
  <si>
    <r>
      <t>Fran</t>
    </r>
    <r>
      <rPr>
        <sz val="11"/>
        <color theme="1"/>
        <rFont val="Calibri"/>
        <family val="2"/>
      </rPr>
      <t>çais</t>
    </r>
  </si>
  <si>
    <t>German</t>
  </si>
  <si>
    <t>Deutsch</t>
  </si>
  <si>
    <t>START tab</t>
  </si>
  <si>
    <t>ACTION LIST tab</t>
  </si>
  <si>
    <t>scoring range (for continuous indicators: E is worst, A is best)</t>
  </si>
  <si>
    <t>categorie</t>
  </si>
  <si>
    <t>definieer je stage</t>
  </si>
  <si>
    <t>relevantie service</t>
  </si>
  <si>
    <t>type indicator</t>
  </si>
  <si>
    <t>vraagcode</t>
  </si>
  <si>
    <t>vraag</t>
  </si>
  <si>
    <t>reikwijdte score (voor continue indicatoren: E is slechtst, A is best)</t>
  </si>
  <si>
    <t>HR</t>
  </si>
  <si>
    <t>Croatian</t>
  </si>
  <si>
    <t>Hrvatska</t>
  </si>
  <si>
    <t>GR</t>
  </si>
  <si>
    <t>Greek</t>
  </si>
  <si>
    <t>Dit project heeft financiering ontvangen van het Horizon 2020 onderzoeks- en innovatieprogramma van de Europese Unie onder subsidieovereenkomst nummer 101033676. De verantwoordelijkheid voor de inhoud van dit document ligt volledig bij het SCCALE 203050-project en vertegenwoordigt niet noodzakelijk de opinie van de Europese Unie.</t>
  </si>
  <si>
    <t>tab name</t>
  </si>
  <si>
    <t>START</t>
  </si>
  <si>
    <t>action list</t>
  </si>
  <si>
    <t>QUESTIONS</t>
  </si>
  <si>
    <t>YOUR TO DO LIST</t>
  </si>
  <si>
    <t>DASHBOARD</t>
  </si>
  <si>
    <t>COLOPHON</t>
  </si>
  <si>
    <t>actielijst</t>
  </si>
  <si>
    <t>VRAGEN</t>
  </si>
  <si>
    <t>JE TO DO LIJST</t>
  </si>
  <si>
    <t>COLOFON</t>
  </si>
  <si>
    <t>BACKGROUND</t>
  </si>
  <si>
    <t>ACHTERGROND</t>
  </si>
  <si>
    <t>translation</t>
  </si>
  <si>
    <t>vertaling</t>
  </si>
  <si>
    <t>tab title</t>
  </si>
  <si>
    <t>(etc)</t>
  </si>
  <si>
    <t>populate pulldown menu from these entries</t>
  </si>
  <si>
    <t>SHORT PHRASES</t>
  </si>
  <si>
    <t>fall back to EN if local translation not available</t>
  </si>
  <si>
    <t>ANFANG</t>
  </si>
  <si>
    <t>HINTERGRUND</t>
  </si>
  <si>
    <t>Übersetzung</t>
  </si>
  <si>
    <t>Fragen</t>
  </si>
  <si>
    <t>Kolophon</t>
  </si>
  <si>
    <t>Hintergrund</t>
  </si>
  <si>
    <t>Land:</t>
  </si>
  <si>
    <t>Name:</t>
  </si>
  <si>
    <t>Gebiet:</t>
  </si>
  <si>
    <t>Frage</t>
  </si>
  <si>
    <t>Fragecode</t>
  </si>
  <si>
    <t>Kategorie</t>
  </si>
  <si>
    <t>Aktionsliste</t>
  </si>
  <si>
    <t>Ihren Projekt oder Gemeinschaft</t>
  </si>
  <si>
    <t>Ihren Aufgabenliste</t>
  </si>
  <si>
    <t>ARMATURENBRETT</t>
  </si>
  <si>
    <t>Definiere ihren Stufe</t>
  </si>
  <si>
    <r>
      <rPr>
        <b/>
        <sz val="40"/>
        <color rgb="FFDCCF43"/>
        <rFont val="Calibri"/>
        <family val="2"/>
        <scheme val="minor"/>
      </rPr>
      <t xml:space="preserve">           Development Progress Tool</t>
    </r>
    <r>
      <rPr>
        <b/>
        <sz val="40"/>
        <color rgb="FF006767"/>
        <rFont val="Calibri"/>
        <family val="2"/>
        <scheme val="minor"/>
      </rPr>
      <t xml:space="preserve"> background</t>
    </r>
  </si>
  <si>
    <r>
      <rPr>
        <b/>
        <sz val="40"/>
        <color rgb="FFDCCF43"/>
        <rFont val="Calibri"/>
        <family val="2"/>
        <scheme val="minor"/>
      </rPr>
      <t xml:space="preserve">           Development Progress Tool</t>
    </r>
    <r>
      <rPr>
        <b/>
        <sz val="40"/>
        <color rgb="FF006767"/>
        <rFont val="Calibri"/>
        <family val="2"/>
        <scheme val="minor"/>
      </rPr>
      <t xml:space="preserve"> colophon</t>
    </r>
  </si>
  <si>
    <t>- some tooltips disappeared</t>
  </si>
  <si>
    <t>- colophon</t>
  </si>
  <si>
    <t>- action list dynamics</t>
  </si>
  <si>
    <t>- stage linking</t>
  </si>
  <si>
    <r>
      <rPr>
        <b/>
        <sz val="40"/>
        <color rgb="FFDCCF43"/>
        <rFont val="Calibri"/>
        <family val="2"/>
        <scheme val="minor"/>
      </rPr>
      <t xml:space="preserve">            question/action</t>
    </r>
    <r>
      <rPr>
        <b/>
        <sz val="40"/>
        <color rgb="FF006767"/>
        <rFont val="Calibri"/>
        <family val="2"/>
        <scheme val="minor"/>
      </rPr>
      <t xml:space="preserve"> list</t>
    </r>
  </si>
  <si>
    <t>tooltip practical</t>
  </si>
  <si>
    <t>NAME</t>
  </si>
  <si>
    <t>050BuurtWarmte</t>
  </si>
  <si>
    <t>DH</t>
  </si>
  <si>
    <t>type</t>
  </si>
  <si>
    <t>stage</t>
  </si>
  <si>
    <t>projected</t>
  </si>
  <si>
    <t>achieved</t>
  </si>
  <si>
    <t>planned</t>
  </si>
  <si>
    <t>location</t>
  </si>
  <si>
    <t>Paddepoel, Groningen</t>
  </si>
  <si>
    <r>
      <rPr>
        <b/>
        <sz val="40"/>
        <color rgb="FFDCCF43"/>
        <rFont val="Calibri"/>
        <family val="2"/>
        <scheme val="minor"/>
      </rPr>
      <t xml:space="preserve">           Development Progress Tool</t>
    </r>
    <r>
      <rPr>
        <b/>
        <sz val="40"/>
        <color rgb="FF006767"/>
        <rFont val="Calibri"/>
        <family val="2"/>
        <scheme val="minor"/>
      </rPr>
      <t xml:space="preserve"> project impact</t>
    </r>
  </si>
  <si>
    <t>country</t>
  </si>
  <si>
    <t>spent</t>
  </si>
  <si>
    <t>involved</t>
  </si>
  <si>
    <r>
      <t>renewable energy production**</t>
    </r>
    <r>
      <rPr>
        <sz val="11"/>
        <color rgb="FF006767"/>
        <rFont val="Calibri"/>
        <family val="2"/>
        <scheme val="minor"/>
      </rPr>
      <t xml:space="preserve"> (MWh/yr)</t>
    </r>
  </si>
  <si>
    <r>
      <t>primary energy savings triggered**</t>
    </r>
    <r>
      <rPr>
        <sz val="11"/>
        <color rgb="FF006767"/>
        <rFont val="Calibri"/>
        <family val="2"/>
        <scheme val="minor"/>
      </rPr>
      <t xml:space="preserve"> (MWh/yr)</t>
    </r>
  </si>
  <si>
    <r>
      <t>CO</t>
    </r>
    <r>
      <rPr>
        <b/>
        <vertAlign val="subscript"/>
        <sz val="11"/>
        <color rgb="FF006767"/>
        <rFont val="Calibri"/>
        <family val="2"/>
        <scheme val="minor"/>
      </rPr>
      <t>2</t>
    </r>
    <r>
      <rPr>
        <b/>
        <sz val="11"/>
        <color rgb="FF006767"/>
        <rFont val="Calibri"/>
        <family val="2"/>
        <scheme val="minor"/>
      </rPr>
      <t xml:space="preserve"> emissions reductions triggered**</t>
    </r>
    <r>
      <rPr>
        <sz val="11"/>
        <color rgb="FF006767"/>
        <rFont val="Calibri"/>
        <family val="2"/>
        <scheme val="minor"/>
      </rPr>
      <t xml:space="preserve"> (tons/yr)</t>
    </r>
  </si>
  <si>
    <r>
      <t>total amount of money invested</t>
    </r>
    <r>
      <rPr>
        <sz val="11"/>
        <color rgb="FF006767"/>
        <rFont val="Calibri"/>
        <family val="2"/>
        <scheme val="minor"/>
      </rPr>
      <t xml:space="preserve"> (€)</t>
    </r>
  </si>
  <si>
    <t>renewable energy production:</t>
  </si>
  <si>
    <t>primary energy savings triggered:</t>
  </si>
  <si>
    <t>total amount of money invested:</t>
  </si>
  <si>
    <t>target</t>
  </si>
  <si>
    <r>
      <t>CO</t>
    </r>
    <r>
      <rPr>
        <vertAlign val="subscript"/>
        <sz val="11"/>
        <color rgb="FF006767"/>
        <rFont val="Calibri"/>
        <family val="2"/>
        <scheme val="minor"/>
      </rPr>
      <t>2</t>
    </r>
    <r>
      <rPr>
        <sz val="11"/>
        <color rgb="FF006767"/>
        <rFont val="Calibri"/>
        <family val="2"/>
        <scheme val="minor"/>
      </rPr>
      <t xml:space="preserve"> emissions reductions triggered:</t>
    </r>
  </si>
  <si>
    <t>The Development Progress Tool was developed as part of the Sustainable Collective Citizen Action for a Local Europe (SCCALE) 203050 research project.</t>
  </si>
  <si>
    <t>The SCCALE Monitoring Tool has been developed with the helpful feedback of all consortium members. Special thanks go to:
- REScoop: Daan Creupelandt &amp; Stanislas d'Herbemont
- ENERCOOP: Hugo Weisbecker &amp; Lucie Anizon
- Electra Energy: Chris Vrettos, Dimitris Kitsikopoulos &amp; Miriam Rodriguez Ruiz
- Ecopower: Christina Vogt
- Licht Leuven: Marie Vanderlinden
- ZEZ: Goran Cacic, Josip Beber &amp; Svibor Jancic
- Porec: Dunja Babic &amp; Gordana Lalic</t>
  </si>
  <si>
    <t>COMPILE (project website)</t>
  </si>
  <si>
    <t>- colophon: maturity scale paper, dead link</t>
  </si>
  <si>
    <t>COMPILE working paper: Seebauer, S.. Brenner-Fliesser, M., Tuerk, A., D’Herbemont, S. (2022). Developing a tool to assess the maturity and growth of energy communities. COMPILE Working Paper. March 2022. pp.1-8.</t>
  </si>
  <si>
    <t>- dashboard: highlight bar</t>
  </si>
  <si>
    <t>Your community</t>
  </si>
  <si>
    <t>More information on the SCCALE project and the background of this tool can be found on the COLOPHON tab.</t>
  </si>
  <si>
    <t>- background tab</t>
  </si>
  <si>
    <t>notes Thomas</t>
  </si>
  <si>
    <t>notes Michiel</t>
  </si>
  <si>
    <t>Ensure members stay around; make sure new members are properly engaged, welcomed, accomodated and integrated</t>
  </si>
  <si>
    <t>welke split ook alweer?</t>
  </si>
  <si>
    <t>1 = high fluctuation</t>
  </si>
  <si>
    <t>3 = medium fluctuation</t>
  </si>
  <si>
    <t>5 = low fluctuation</t>
  </si>
  <si>
    <t>Ensure transparency in decision making, and involve members democratically in (important) decisions.</t>
  </si>
  <si>
    <t>Dit gaat over 2 vragen: transparantie en particpatief. Suggestie: 2 aparte vragen van maken. Of 1 vraag, maar dan met focus op transpantie</t>
  </si>
  <si>
    <t>Transparency means that everyone understands both the decision-making process and the thinking behind any decision in which they have an interest. Having a transparent decision process means that all stakeholders make the decision at the same time. This helps avoid misalignment. Participative decision-making (PDM) is the extent to which decision-makers allow citizens (or REC members) to share or participate in organizational decision-making. A deeper degree of participation leads to stronger commitment of members. Participatory decisions tend to be better, because they have been scrutinsed and refined from multiple perspectives. Close interaction ensures transparency and that all members carry decisions.</t>
  </si>
  <si>
    <t>Do you feel that the rules for decision making are clear (e.g. at the General Assembly)?</t>
  </si>
  <si>
    <t>Define rules and make them clear for decision making. This also requires clear communication about decision-making rules.</t>
  </si>
  <si>
    <t>Clear decision making rules and procedures lead to transparency and therefore trust in the decisions made by a REC. As new members join the REC and the REC's activities evolve, the procedures currently in place should be re-checked whether they are deemed democratic by all members, and whether they fit to the current set of activities.</t>
  </si>
  <si>
    <t>To what extent are decision making rules regularly evaluated and updated?</t>
  </si>
  <si>
    <t>Ensure the rules for decision making are regularly reflected upon, evaluated and updated.</t>
  </si>
  <si>
    <t>1 = not at all</t>
  </si>
  <si>
    <t>3 = sometimes (once very few years)</t>
  </si>
  <si>
    <t>5 = regularly</t>
  </si>
  <si>
    <t>To what extent do members of the REC participate in the annual General Assembly?</t>
  </si>
  <si>
    <t>Persuade more members of the collective to participate in the annual general assembly</t>
  </si>
  <si>
    <t>Antwoordcategorie 'NA' of 'does not apply' toevoegen.</t>
  </si>
  <si>
    <t>dependency: "eerste vraag: does your energy community have a GA?"</t>
  </si>
  <si>
    <t xml:space="preserve">Only a minority of members participates </t>
  </si>
  <si>
    <t>A fair amount of the members of the collective participates</t>
  </si>
  <si>
    <t>the majority of members of the collective participates</t>
  </si>
  <si>
    <t>The General Assembly is highest tier of decision-making in a REC. This is where the REC Board presents its plans, is helf accountable for its actions, and where the key democractic decision-making on strategy and operations of the REC takes place. What should be taken into account here is that after initial excitement and interest, mature RECs find it increasingly harder to engage their members in regular decision-making (i.e. in persuading their members to attend the annual General Assembly), which could lead to a low degree of social and democratic legitimacy. Continued involvement of members is important and typically manifests in the attendance of members in general meetings, in particular at the annual General Assembly.</t>
  </si>
  <si>
    <t>Is decision-making within the REC held in an effective way?</t>
  </si>
  <si>
    <t>Streamline decision-making using easily accessible language, and apply rules to make decision-making more clear and accessible</t>
  </si>
  <si>
    <t>Vraag is wat veranderd.</t>
  </si>
  <si>
    <t>ok</t>
  </si>
  <si>
    <t>Effective decision-making is fundamental to leadership. Effective decisions result from a systematic process, with clearly defined elements, that is handled in a distinct sequence of steps' [Drucker, 1967]. It ensures that REC staff and members drive the RECs mission forward and is not squandered in internal squabble and time consuming, inefficient processes. It also allows for rapid reaction to changes in the REC's organizational envorionment, or in the energy system (and adapt the REC's startegy accordingly).</t>
  </si>
  <si>
    <t>To what extent have rules been defined that limit the number of Board members?</t>
  </si>
  <si>
    <t>Define rules that limit the number of Board members</t>
  </si>
  <si>
    <t>Ingewikkelde vraag. En waar gaat deze vraag eigenlijk over? Ik snap hem niet.</t>
  </si>
  <si>
    <t>aangepast, "voorkomen dat het zo groot wordt dat het niet meer effectief is"</t>
  </si>
  <si>
    <t>1 = to a low degree</t>
  </si>
  <si>
    <t>3 = to a fair degree</t>
  </si>
  <si>
    <t>5 = to a high degree</t>
  </si>
  <si>
    <t>Improve control mechanisms to assess and improve the composition of the REC's board regularly.</t>
  </si>
  <si>
    <t xml:space="preserve">Most RECs are based on the a representative democracy model. One of the key signal of an healthy governance structure is a regular renewal of the board of the REC. Regular renewal of board members signals good democratic practice, and lowers the risk of an oligpolies, misues of power and favoritism. </t>
  </si>
  <si>
    <t>Has the REC developed a shared vision?</t>
  </si>
  <si>
    <t>Develop an REC shared vision with concent of the REC members</t>
  </si>
  <si>
    <t>The concept of shared vision is an important foundation for proactive learning because it provides direction and focus for learning. This, in turn, fosters energy, commitment, and purpose among organizational members. A strong shared vision also creates a sense of identity that permeates the REC. It drives a cooperative culture that allows (staff and general) members to thrive.  A shared vision also helps to clarify an organization's direction on what to do and what to learn.</t>
  </si>
  <si>
    <t>To what extent is the REC's shared vision still accurate?</t>
  </si>
  <si>
    <t>Update the REC's shared vision</t>
  </si>
  <si>
    <t>ik moet een dependency-functionaliteit toevoegen, geldt ook voor de 'member list'</t>
  </si>
  <si>
    <t xml:space="preserve">The shared vision of the REC seens outdated. </t>
  </si>
  <si>
    <t>The shared vision of the RECS seems somewhat up to date</t>
  </si>
  <si>
    <t>The shared vision of the REC appears up to date.</t>
  </si>
  <si>
    <t>Have goals and pathways been defined to achieve the goals related to the shared vision?</t>
  </si>
  <si>
    <t>Eigenlijk ook twee vragen: een over goals; een over pathways. Eventueel opknippen. Pathways gaan verder en zijn meer specifiek dan goals.</t>
  </si>
  <si>
    <t>1 = No goals nor pathways have been defined.</t>
  </si>
  <si>
    <t>3 = Goals have been defined, but no pathways.</t>
  </si>
  <si>
    <t>5 = Both goals and pathways have been defined.</t>
  </si>
  <si>
    <t>To what extent is the shared vision aligned with the expectations of the REC's members?</t>
  </si>
  <si>
    <t>Organise a process and/or workshop to discuss and assess how well the shared vision alings with the REC's members expectations. In case of defiance, seek ways to improve the alignment between the two.</t>
  </si>
  <si>
    <t>"vraag is niet relevant voor mij" functionaliteit toevoegen</t>
  </si>
  <si>
    <t>1 = low alignment between vision and expectations of members.</t>
  </si>
  <si>
    <t>3 = Moderate alignment between vision and expectations of members.</t>
  </si>
  <si>
    <t>5 = High degree of alignment between vision and expectations of memebers.</t>
  </si>
  <si>
    <t xml:space="preserve">For strategic puproses, legicitmacy and effective management of the REC expectations REC members members have should be farily aligned to the defined shared vision. Expectations should not differ away too much from the shared vision, otherwise the vision might lose its value to the REC, which could lead to uncertainties, strategic discussion and loss of organizational identity. </t>
  </si>
  <si>
    <t>To what extent has a social network formed around the REC and its members?</t>
  </si>
  <si>
    <t>Foster formal and informal networking in social communities, e.g. by organising (networking) activities.</t>
  </si>
  <si>
    <t>Onduidelijk wat de reikwijdte van 'social network' hier betekent. Is dat alleen lokaal of juist breder, en ook met professionele partijen of juist niet?</t>
  </si>
  <si>
    <t>deze staat niet in de COMPILE-lijst, hebben we zelf blijkbaar toegevoegd :)</t>
  </si>
  <si>
    <t>1 = The REC is not embedded in a social network and does not have access to its resources.</t>
  </si>
  <si>
    <t>3 = The REC is moderatly embedded in a social network and does have some access to its resources.</t>
  </si>
  <si>
    <t>5 = The REC's is well embedded in a social network and does well mobilizing its resources</t>
  </si>
  <si>
    <t>To develop the organizational environment in which community energy collectives operate there is a need for social network formation because social networks enable the mobilization of critical resources (like funds, competences, knowledge). Here, a social network is conceptualized as a system of interrelated actors who exchange resources and are mutually interdependent (Wasserman and Faust, 1994). Through interaction in networks, community energy collectives are enabled to exchange information, knowledge and resources. can take place. Different actors bring in different resources that are necessary to make community energy collectives flourish. Moreover, social networks provide a flexible structure that forms the basis for the exchange of ideas and discussion of values between different categories of actors needed to solve problems, and can support collective, reflexive learning and by doing so, contribute to sharing narratives and visions.</t>
  </si>
  <si>
    <t>To what extent is the REC empowered by professional actors?</t>
  </si>
  <si>
    <t>Connect to professionals and gain their support so that the REC is empowered.</t>
  </si>
  <si>
    <t>Deze vraag in tweeen opdelen. Een over professionele partijen en een over government.</t>
  </si>
  <si>
    <t>ok, tooltip moet nog opgesplitst worden</t>
  </si>
  <si>
    <t>To a large extent empowered.</t>
  </si>
  <si>
    <t>RECs depend on government support. This can be in terms of government participation in supporting RECs using a start-up subsidy, as well as administrative practices that support the status of an energy community (EU, 2019). Government participation is possible in different ways. Verkade (2019) identified available fundings and subsidies, which can vary according to national policies. Furthermore, granting permits and agreements to communities on sections of municipal land and/or rooftops. If the municipality communicates about those community projects in their networks, is additionally beneficial to community energy. Unsupportive municipalities are considered a big challenge to REC operations, particularly with regard to planning and implementation of (renewable) energy projects.</t>
  </si>
  <si>
    <t>To what extent is the REC empowered by (regional and national) government actors?</t>
  </si>
  <si>
    <t>Connect to regional and national government actors and gain their support so that the REC is empowered.</t>
  </si>
  <si>
    <t>To what extent the REC embedded within the local community?</t>
  </si>
  <si>
    <t>1 = To a low extent</t>
  </si>
  <si>
    <t>3 = To a moderate extent</t>
  </si>
  <si>
    <t>3 To a high extent</t>
  </si>
  <si>
    <t>Membership is less than 20 members</t>
  </si>
  <si>
    <t>yes/no</t>
  </si>
  <si>
    <t>Membership size is important to RECs. Not just in terms of support, social legitimacy and human capacity but also in terms of (initial) cash flow. When energy communities try to involve citizens in collective action beyond their core membership group, they can focus on snowballing, and extending to supportive groups or can try to reach the broader public.</t>
  </si>
  <si>
    <t>Deze vraag in tweeen opdelen. Een over awareness en een ander of deelnemen in de REC.</t>
  </si>
  <si>
    <t>ok (zodra dependency-functionaliteit bestaat)</t>
  </si>
  <si>
    <t>SFM017T</t>
  </si>
  <si>
    <t>SFM017</t>
  </si>
  <si>
    <t xml:space="preserve">People engagement </t>
  </si>
  <si>
    <t>relevant</t>
  </si>
  <si>
    <t>Are local community members engaged to participate in your energy collective (e.g., via open events or local newsletters)?</t>
  </si>
  <si>
    <t>Engage local community members</t>
  </si>
  <si>
    <t>Nieuw</t>
  </si>
  <si>
    <t>tooltip bestaat nog niet</t>
  </si>
  <si>
    <t>SFM018C</t>
  </si>
  <si>
    <t>SFM018</t>
  </si>
  <si>
    <t>Neighbourhood action</t>
  </si>
  <si>
    <t>How many residents/households are reached (i.e. persuaded to cooperate or participate in the energy collective) per neighbourhood action?</t>
  </si>
  <si>
    <t>Conceive plan to engage residents in neighbourhood actions.</t>
  </si>
  <si>
    <t>Nieuw; maar deze vraag heeft ook een antwoordcategorie 'N/A' (niet relevant) nodig.</t>
  </si>
  <si>
    <t>1= No household is reached</t>
  </si>
  <si>
    <t>3 = Between 1 and 5 households are reached</t>
  </si>
  <si>
    <t>5 = More than 5 households are reached</t>
  </si>
  <si>
    <t>SFM019C</t>
  </si>
  <si>
    <t>SFM019</t>
  </si>
  <si>
    <t>Governance</t>
  </si>
  <si>
    <t>What governance structure does your energy collective/cooperative use?</t>
  </si>
  <si>
    <t>Develop a clear governance structure to govern the energy collective. Take into account how to cope with organizational growth and increased complexity.</t>
  </si>
  <si>
    <t>1 = No governance structure used (adhocracy)</t>
  </si>
  <si>
    <t>3 = Loosely structured governance structure applied (bottom-up; e.g. 'holocracy')</t>
  </si>
  <si>
    <t>5 = Highly structured, top down governance structure applied.</t>
  </si>
  <si>
    <t>SFM020C</t>
  </si>
  <si>
    <t>SFM020</t>
  </si>
  <si>
    <t>Governance circles</t>
  </si>
  <si>
    <t>What governance and operatonal circles does your energy collective use?</t>
  </si>
  <si>
    <t>Differentiate governance group circles (on strategic matters; monthly basis) from operational group circles (on thematic, operational matters; weekly basis), and implement them.</t>
  </si>
  <si>
    <t>1 = No differentiation between strategic and operational circles</t>
  </si>
  <si>
    <t>3 = Moderate differentiation between strategic and operation group cicrles</t>
  </si>
  <si>
    <t>5 = Clear differentiation between strategic and operation group circles</t>
  </si>
  <si>
    <t>Rules are important to decision-making. Also with regard to selecting leadership. A rule is a conditional statement that can easily be understood. They should be clear and transparent to all REC members. If a leader is chosen in the absense of rules his/her leaxership can be considered illiegitimate, which may lead to lack of support and ineffective decision-making. Unclear leadership may incur diffusion of responsibility and lack of ownership for failures.</t>
  </si>
  <si>
    <t>How well is leadership organised within the REC?</t>
  </si>
  <si>
    <t>Poor degree of ledership</t>
  </si>
  <si>
    <t>Moderate degree of leadership</t>
  </si>
  <si>
    <t>Well-established leadership (with satisfied members)</t>
  </si>
  <si>
    <t>Leadership can be organised in different ways. But as a rule of thumb good leadership ought to be discussed at the General Assembly and be codified into the REC's constitution.</t>
  </si>
  <si>
    <t>Has the first paid staff member already been hired?</t>
  </si>
  <si>
    <t>When the REC matures its organisation undergoes a process of professionalization. At the same time the REC also becomes repsonsible in initiating, planning and running one or more (renewable) energy projects. This requires professional support and management, which often cannot be left to volunteers (any more). Therefore, there is a need to hire paid staff. Without paid staff operations of the REC are not likely to grow and the REC is less liukely to flourish as an organization in the future.</t>
  </si>
  <si>
    <t xml:space="preserve">Moderate fluctuation of no. of staff members. </t>
  </si>
  <si>
    <t>When the REC as organization is in the process of organizational growth or professinalization the presence of paid staff is of great importance. Declining staff membership can be a serious challenge to RECs maturing.</t>
  </si>
  <si>
    <t>Eigenlijk twee vragen. Ik stel voor de vraag te richten op skills &amp; competences.</t>
  </si>
  <si>
    <t>aangepast, zie links</t>
  </si>
  <si>
    <t>low degree of diversity of skills &amp; competences among personnel</t>
  </si>
  <si>
    <t>Moderate degree of diversity of skills &amp; competences among personnel</t>
  </si>
  <si>
    <t>High degree of diversity of skills &amp; competences among personnel</t>
  </si>
  <si>
    <t>As a REC matures and professionalizes so does its set of skills and competences. This should diversify, and not only stand out in terms of e.g., electricial engineering expertise. Also other skillsets and competences are required, like on law, social science, or finance. High diversity provides a differentiated skillset, multiple perspectives and access to networks for the REC.</t>
  </si>
  <si>
    <t>Is sufficient key personnel usually present at meetings?</t>
  </si>
  <si>
    <t>Ik vind deze vraag niet relevant. Hij kan eruit wat mij betreft.</t>
  </si>
  <si>
    <t>zou relevant kunnen zijn voor team engagement - mid value toevoegen</t>
  </si>
  <si>
    <t>Deze vraag vind ik ook niet nodig. Lijkt te veel op de eerdere vraag over skills.</t>
  </si>
  <si>
    <t>ok, zou eventueel een dependency kunnen zijn</t>
  </si>
  <si>
    <t>To what extent are key personnel regularly communicating with each other?</t>
  </si>
  <si>
    <t>infrequent (less than on a monthly basis)</t>
  </si>
  <si>
    <t>moderately (around on weekly basis)</t>
  </si>
  <si>
    <t>frequent (more than on a weekly basis)</t>
  </si>
  <si>
    <t>Maar wat zijn managementprocessen precies? Onduidelijke vraag.</t>
  </si>
  <si>
    <t>LATEN STAAN: een van de COMPILE indicators: "RECs are also SMEs, in order to ensure the safe delivery of the services to the community, RECs must develop clear, responsible and transparent management practices. On top of this requirement, RECs must ensure that their management structure integrates well with the members governance structure."</t>
  </si>
  <si>
    <t>Management processes function poorly.</t>
  </si>
  <si>
    <t>Maaagement processes function on a moderate level.</t>
  </si>
  <si>
    <t>Management processes function fairly well</t>
  </si>
  <si>
    <t>To what extent does the REC use external resources from its social environment?</t>
  </si>
  <si>
    <t>Ik weet niet of "in its social environment" moet blijven staan in deze vraag.</t>
  </si>
  <si>
    <t>deze hebben we er zelf ingebracht (Anatol misschien?)</t>
  </si>
  <si>
    <t>The REC operates on its own, and does not use external resources</t>
  </si>
  <si>
    <t>The REC  uses a limited amount of external resources</t>
  </si>
  <si>
    <t>The REC is quite dependent and used a high amount of external resources.</t>
  </si>
  <si>
    <t>To develop the organizational environment in which community energy collectives operate there is a need for social network formation because social networks enable the mobilization of critical resources (like funds, competences, knowledge). Here, a social network is conceptualized as a system of interrelated actors who exchange resources and are mutually interdependent (Wasserman and Faust, 1994). Through interaction in networks, community energy collectives are enabled to exchange information, knowledge and resources. can take place. Different actors bring in different resources that are necessary to make community energy collectives flourish.</t>
  </si>
  <si>
    <r>
      <t xml:space="preserve">Is the REC championed by influential </t>
    </r>
    <r>
      <rPr>
        <strike/>
        <sz val="11"/>
        <color theme="0" tint="-0.24994659260841701"/>
        <rFont val="Calibri"/>
        <family val="2"/>
        <scheme val="minor"/>
      </rPr>
      <t>external</t>
    </r>
    <r>
      <rPr>
        <sz val="11"/>
        <color theme="8" tint="-0.249977111117893"/>
        <rFont val="Calibri"/>
        <family val="2"/>
        <scheme val="minor"/>
      </rPr>
      <t xml:space="preserve"> individuals?</t>
    </r>
  </si>
  <si>
    <r>
      <t xml:space="preserve">Identify influential </t>
    </r>
    <r>
      <rPr>
        <strike/>
        <sz val="11"/>
        <color theme="0" tint="-0.24994659260841701"/>
        <rFont val="Calibri"/>
        <family val="2"/>
        <scheme val="minor"/>
      </rPr>
      <t>external</t>
    </r>
    <r>
      <rPr>
        <sz val="11"/>
        <color theme="8" tint="-0.249977111117893"/>
        <rFont val="Calibri"/>
        <family val="2"/>
        <scheme val="minor"/>
      </rPr>
      <t xml:space="preserve"> individuals and get them on board with the REC's goals</t>
    </r>
  </si>
  <si>
    <t>Ik zou 'external' verwijderen uit de vraag. Of bedoelen ze hier bijvoorbeeld een wethouder mee (buiten de eigen organisatie)?</t>
  </si>
  <si>
    <t>ik denk inderdaad politici, deze hebben we er zelf ingebracht (Anatol misschien?)</t>
  </si>
  <si>
    <t>There is a low degree of diversity among supervisory board members.</t>
  </si>
  <si>
    <t>There is a moderate degree of diversity among supervisory board members.</t>
  </si>
  <si>
    <t>There is a high degree of diversity among supervisory board members.</t>
  </si>
  <si>
    <t xml:space="preserve">Good leadership requires having a representative and inclusive REC board. Lacking representativeness of the local community or lacking inclusiveness altogether will render the REC without legitimacy, which will lead to lack of acceptance of decisions made, social resistance, ineffective decision-making, and poor implementation. </t>
  </si>
  <si>
    <t>SFK011C</t>
  </si>
  <si>
    <t>SFK011</t>
  </si>
  <si>
    <t>Active membership</t>
  </si>
  <si>
    <t>How many active members does the energy collective (or cooperative) have?</t>
  </si>
  <si>
    <t>Decide on how to engage or cope with passive membership (e.g. with members having financial participation - i.e. shares -, but are not involved in other ways).</t>
  </si>
  <si>
    <t>ok, tooltip nog toevoegen</t>
  </si>
  <si>
    <t>1 = Less than 5 active members</t>
  </si>
  <si>
    <t>3 = Between 5 and 10 active members</t>
  </si>
  <si>
    <t>3= More than 10 active members</t>
  </si>
  <si>
    <t>SFK012C</t>
  </si>
  <si>
    <t>SFK012</t>
  </si>
  <si>
    <t>General Assembly representativess</t>
  </si>
  <si>
    <t>Do you feel that your General Assembly membership turnout representative to the total membership of your energy collective?</t>
  </si>
  <si>
    <t>Decide on how to increase General Assembly attendance of your members, and how to make it more representative of the whole membership of your energy collective/cooperative?</t>
  </si>
  <si>
    <t>1 = Not representative</t>
  </si>
  <si>
    <t>3 = Somewhat representative</t>
  </si>
  <si>
    <t>5 = Representative</t>
  </si>
  <si>
    <t>Do REC activities result in a healthy financial-economic business model?</t>
  </si>
  <si>
    <t>Reevaluate business model to improve financial-economic viability</t>
  </si>
  <si>
    <t>Ik heb de vraag wat aangepast en 'profit' vervangen door 'business case'. Aletnatief zou 'cash flow' ook kunnen.</t>
  </si>
  <si>
    <t>ok, verder aangepast</t>
  </si>
  <si>
    <t>Return on investment from REC activities is important for a REC to run a healthy business model and allow to build up assets and capital stock. (Renewable) energy projects implemented by the REC require a healthy business case. Without a feasible and healthy business model for the REC, and feasible businness cases for its (energy) projects a REC cannot operate, and has no future on the long run.</t>
  </si>
  <si>
    <t>Not diversified; only one-sided assets.</t>
  </si>
  <si>
    <t>Moderately diversified; several diversified assets</t>
  </si>
  <si>
    <t>Well-diversified; with many, diversified assets</t>
  </si>
  <si>
    <t>Does the REC's business case run break-even?</t>
  </si>
  <si>
    <t>Ik heb de vraag wat aangepast</t>
  </si>
  <si>
    <t>Does the cash flow provide enough incoming revenues to pay for running expenses?</t>
  </si>
  <si>
    <t>How well does the REC perform compared to other organisations, in terms of energy service provision?</t>
  </si>
  <si>
    <t>Onduidelijke vraag. Wat zijn 'similar organisations'?</t>
  </si>
  <si>
    <t>aangepast</t>
  </si>
  <si>
    <t>Poorly covered; resources almost exhausted</t>
  </si>
  <si>
    <t>Moderately covered</t>
  </si>
  <si>
    <t>Covered to a high degree; there is a resource buffer available</t>
  </si>
  <si>
    <t>Weten alle respondenten wat deze vraag betekent? Ik snap hem zelf niet eens.</t>
  </si>
  <si>
    <t>vraag voor specialist</t>
  </si>
  <si>
    <t>0.3 or lower</t>
  </si>
  <si>
    <t>between 0.3 and 0.8</t>
  </si>
  <si>
    <t>0.8 or higher</t>
  </si>
  <si>
    <t>0.8 or lower</t>
  </si>
  <si>
    <t>between 0.8 and 1.2</t>
  </si>
  <si>
    <t>1.2 or higher</t>
  </si>
  <si>
    <t>To what extent is the REC depending on public funding (like public funds, subsidies, grants or tax exemptions)?</t>
  </si>
  <si>
    <t>To a high extent depending on public funding; critically dependent on public funding</t>
  </si>
  <si>
    <t>To a moderate extent depending on public funding; somewhat dependent on public funding</t>
  </si>
  <si>
    <t xml:space="preserve">To a low extent depending on public funding; Not really dependent on public funding </t>
  </si>
  <si>
    <t>How well are the REC's energy assets (including a renewable energy plant) integrated into the existing energy infrastructure?</t>
  </si>
  <si>
    <t>To a low extent; independent, but perhaps new stand-alone infrastructure required</t>
  </si>
  <si>
    <t>To a moderate extent embedded in energy infrastructure. Depending on DSO.</t>
  </si>
  <si>
    <t>To a high extent embedded in current energy infrastructure. Compatible and interconnected with existing structures</t>
  </si>
  <si>
    <t>Wat betekent 'cash burn rate'? Laten we het opzoeken of aan Stan vragen.</t>
  </si>
  <si>
    <t>Cash burn rate refers ro the rate at which the REC is spending its initial capital to finance overhead before generating a positive cash flow. This indicator give an idea of how long a REC can stay active before running out of resources and declaring brankrupcy.</t>
  </si>
  <si>
    <t>How well-developed is the current REC's business plan?</t>
  </si>
  <si>
    <t>Vraag wat aangepast.</t>
  </si>
  <si>
    <t>No business plan available</t>
  </si>
  <si>
    <t>Is there sufficient funds available to start the initial activities (like arranging community meetings etc)?</t>
  </si>
  <si>
    <t>RECs require start-up funds to pre-finance their initiatal activities like organizing a General Assembly, community workshops and meetings, plan a (renewable) energy project, or run awareness raising campaigns in the local community. Typically, local governments support REC that are in the process of starting-up by providing a start-up subsidy or by making rooms available so that the REC members can have their meetings.</t>
  </si>
  <si>
    <t>Has the REC business case been evaluated and is it considered feasible?</t>
  </si>
  <si>
    <t>Twee verschillende vragen. Laten we hem in tweeen knippen.</t>
  </si>
  <si>
    <t xml:space="preserve">Each business case for a (renewable) energy projects, and also the business model for the REC at large should be critically assessed and evaluated on financial-economic, technical and organisational feasibility. Without critical assessment poor business cases and models are made that will fail when projects are implemented and during REC operations. This will greatly hinder the REC's development. </t>
  </si>
  <si>
    <t>How would you describe the relationship with the local authority?</t>
  </si>
  <si>
    <t>als dependency-functionaliteit toegevoegd is: eerste vraag "have you established a relationship with your local authority?"</t>
  </si>
  <si>
    <t>Sporadic interaction; only when needed</t>
  </si>
  <si>
    <t>Relatively frequent interaction; farirly constructive dialogue</t>
  </si>
  <si>
    <t>bidirectional, eye-level communication; highly constructive; based on trust</t>
  </si>
  <si>
    <t xml:space="preserve">REC's collaboration with local government enables access to expert knowledge, support during critical phases and co-design of the (local) energy system. Announcement and support by authorities may increase public acceptance. Sound collaboration with local government is critical to REC's existence and chances of survival. </t>
  </si>
  <si>
    <t>Membership of (translocal) networks</t>
  </si>
  <si>
    <t>Is the REC a member of any national or international CE networks, federations or associations?</t>
  </si>
  <si>
    <r>
      <t xml:space="preserve">Get in contact with a national CE association and inquire </t>
    </r>
    <r>
      <rPr>
        <sz val="11"/>
        <color theme="5"/>
        <rFont val="Calibri"/>
        <family val="2"/>
        <scheme val="minor"/>
      </rPr>
      <t>about</t>
    </r>
    <r>
      <rPr>
        <sz val="11"/>
        <color theme="8" tint="-0.249977111117893"/>
        <rFont val="Calibri"/>
        <family val="2"/>
        <scheme val="minor"/>
      </rPr>
      <t xml:space="preserve"> membership</t>
    </r>
  </si>
  <si>
    <t>Hier moet een vervolgvraag over komen indien 'ja', hoe dat lidmaatschap ervaren wordt.</t>
  </si>
  <si>
    <t>POL</t>
  </si>
  <si>
    <t>How is membership of these national or international CE networks, federations or associations experienced?</t>
  </si>
  <si>
    <t>Communicate your experiences with your association or federation</t>
  </si>
  <si>
    <t>nieuwe vraag; tooltip toevoegen; dependency: eerste vraag hierboven</t>
  </si>
  <si>
    <t>not beneficial</t>
  </si>
  <si>
    <t>somewhat beneficial</t>
  </si>
  <si>
    <t>strongly beneficial</t>
  </si>
  <si>
    <t>Have bureaucratic barriers been identified?</t>
  </si>
  <si>
    <t>Identify bureaucratic barriers</t>
  </si>
  <si>
    <t>There are many challenges that REC's encounter in their operations. Bureacratic challenges have to do with regulations, rules and their implementation by (public) authorities. Bureaucratic barriers can strongly slow down the development of RECs (e.g. related to and slowing down permit request processes). Strategies for overcoming barriers include legal procedures as well as informal processes. Bureacratic barriers should be identified at an early stage, and not only during operational activity like implementation of a (renewable) energy project.</t>
  </si>
  <si>
    <t>Have solutions been found to overcome the bureaucratic barriers encountered?</t>
  </si>
  <si>
    <t>Define solutions to overcome the bureaucratic barriers encountered</t>
  </si>
  <si>
    <t>nieuwe vraag</t>
  </si>
  <si>
    <t>How do you rate the support by the local community?</t>
  </si>
  <si>
    <t>neutral yet passive</t>
  </si>
  <si>
    <r>
      <t xml:space="preserve">Does the REC experience support from local officials </t>
    </r>
    <r>
      <rPr>
        <sz val="11"/>
        <color theme="5"/>
        <rFont val="Calibri"/>
        <family val="2"/>
        <scheme val="minor"/>
      </rPr>
      <t>or civil servants</t>
    </r>
    <r>
      <rPr>
        <sz val="11"/>
        <color theme="8" tint="-0.249977111117893"/>
        <rFont val="Calibri"/>
        <family val="2"/>
        <scheme val="minor"/>
      </rPr>
      <t>?</t>
    </r>
  </si>
  <si>
    <r>
      <t xml:space="preserve">Reach out to local officials </t>
    </r>
    <r>
      <rPr>
        <sz val="11"/>
        <color theme="5"/>
        <rFont val="Calibri"/>
        <family val="2"/>
        <scheme val="minor"/>
      </rPr>
      <t>and civil servants</t>
    </r>
    <r>
      <rPr>
        <sz val="11"/>
        <color theme="8" tint="-0.249977111117893"/>
        <rFont val="Calibri"/>
        <family val="2"/>
        <scheme val="minor"/>
      </rPr>
      <t xml:space="preserve"> and get them on board</t>
    </r>
  </si>
  <si>
    <t>Eigenlijk een beetje dezelfde vraag als no. 59 over de relatie met de gemeente. Misschien moeten we deze als follow-up vraag doen.</t>
  </si>
  <si>
    <t>REC is operating with moderate support from local officials</t>
  </si>
  <si>
    <t>Has a risk register been developed?</t>
  </si>
  <si>
    <t>Specifying risks and mitigating/contingent actions enables foresight and early action on upcoming threats, which may prevent future harm to the organization.</t>
  </si>
  <si>
    <t>Onduidelijke vraag. Om welke scope gaat het eigenlijk? Welke dimensie?</t>
  </si>
  <si>
    <t>zo laten staan</t>
  </si>
  <si>
    <t>at least two propositions</t>
  </si>
  <si>
    <t>many propositions</t>
  </si>
  <si>
    <t>Vraag is al eerder gesteld. Zinloos om hem weer te stellen.</t>
  </si>
  <si>
    <t>SFK002 - deze verwijderen</t>
  </si>
  <si>
    <t>To what extent does the REC have a formal (legal-organisational) status as a business entity?</t>
  </si>
  <si>
    <t>Vraag een beetje aangepast.</t>
  </si>
  <si>
    <t>nog verder ingekort</t>
  </si>
  <si>
    <t>Wat is een 'structured service offer? Ik snap deze vraag niet zo.</t>
  </si>
  <si>
    <t>nogal abstract, nu laten staan</t>
  </si>
  <si>
    <t>Is external expertise available for those competences not covered internally?</t>
  </si>
  <si>
    <t>yes; no</t>
  </si>
  <si>
    <t>Is the REC providing just a single service or does it have a diverse portfolio of services it provides?</t>
  </si>
  <si>
    <t>Have the required permits been submitted, or even already been approved?</t>
  </si>
  <si>
    <t>permit applications have been filed</t>
  </si>
  <si>
    <t>permit applications have already ]been approved</t>
  </si>
  <si>
    <t>Legal permits are of imminent importance to implementation and exploitation of REC (renewable) energy projects. Without (or with great delay) them the projects cannot be implemented nor exploited. This is a big threat to the REC.</t>
  </si>
  <si>
    <t>To what extent are energy project assets owned by the REC?</t>
  </si>
  <si>
    <t>Vraag een klein beetje aangepast</t>
  </si>
  <si>
    <t>A limited number of assets is owned by the REC or its members</t>
  </si>
  <si>
    <t>Local ownership of energy assets (by the REC itself, or its members) is of great importance to energy communities. It is part of the cooperative alliance guidelines, and greatly contributes to energy democracy.</t>
  </si>
  <si>
    <t>Meerdere vragen in een.</t>
  </si>
  <si>
    <t>quantificeren apart vragen</t>
  </si>
  <si>
    <r>
      <t xml:space="preserve">Has the technology roadmap </t>
    </r>
    <r>
      <rPr>
        <sz val="11"/>
        <color theme="5"/>
        <rFont val="Calibri"/>
        <family val="2"/>
        <scheme val="minor"/>
      </rPr>
      <t>for your project(s)</t>
    </r>
    <r>
      <rPr>
        <sz val="11"/>
        <color theme="8" tint="-0.249977111117893"/>
        <rFont val="Calibri"/>
        <family val="2"/>
        <scheme val="minor"/>
      </rPr>
      <t xml:space="preserve"> been defined?</t>
    </r>
  </si>
  <si>
    <r>
      <t xml:space="preserve">Define technology roadmap </t>
    </r>
    <r>
      <rPr>
        <sz val="11"/>
        <color theme="5"/>
        <rFont val="Calibri"/>
        <family val="2"/>
        <scheme val="minor"/>
      </rPr>
      <t>for each project</t>
    </r>
  </si>
  <si>
    <t>Op projectniveau of op het niveau van de organisatie? Indien laatste geldt kunnen er meerder projecten onder vallen.</t>
  </si>
  <si>
    <t>voorlopig zo laten staan, misschien later aanpassen</t>
  </si>
  <si>
    <t>many defects (at least monthly)</t>
  </si>
  <si>
    <t>a moderate amount of deffects (multiple per year).</t>
  </si>
  <si>
    <t>technology is not mature, and rarely used by other RECs</t>
  </si>
  <si>
    <t>Technology is fairly mature, and there are some cases of other RECs using them.</t>
  </si>
  <si>
    <t>Has the data management plan already been applied and kept up to date?</t>
  </si>
  <si>
    <t>Have achieved energy savings reached or exceeded the pre-set target?</t>
  </si>
  <si>
    <t>Improve energy savings measures of the REC's systems and buildings</t>
  </si>
  <si>
    <t>Insert N/A in the answer catergories. Ik denk dat veel respondenten geen data hebben om de vraag te beantwoorden.</t>
  </si>
  <si>
    <t>N/A-functionaliteit toevoegen</t>
  </si>
  <si>
    <t>Achieving pre-set energy saving goals is important to the effectiveness and credibility of the REC. Without achieving its goals members will be dissatisfied, and the REC will lose reputation and legitimacy.</t>
  </si>
  <si>
    <t>energy saving behaviour</t>
  </si>
  <si>
    <t>TEC</t>
  </si>
  <si>
    <t>Does your REC promote energy saving behaviour (energy sobriety)?</t>
  </si>
  <si>
    <t>Improve energy savings behaviour of members</t>
  </si>
  <si>
    <t>Has the achieved amount of renewable energy produced reached or exceeded the pre-set target?</t>
  </si>
  <si>
    <t>Achieving pre-set renewable energy goals is important to the effectiveness and credibility of the REC. Without achieving its goals members will be dissatisfied, and the REC will lose reputation and legitimacy.</t>
  </si>
  <si>
    <t>Is the REC able to provide sufficient energy to satisfy member demand?</t>
  </si>
  <si>
    <t>no, consumption exceeds production</t>
  </si>
  <si>
    <t>yes, production at least equals consumption</t>
  </si>
  <si>
    <t>Is the REC able to produce sufficient energy itself to satisfy member demand?</t>
  </si>
  <si>
    <t>Is the REC able to produce sufficient energy itself to satisfy peak member demand at all times?</t>
  </si>
  <si>
    <t>What is the current status with regard to reaching the CO2 emissions reduction goal?</t>
  </si>
  <si>
    <t>emissions reduction has started, but goals are not yet achieved</t>
  </si>
  <si>
    <t>emission reduction is well underway, but the goals has not yet been achieved</t>
  </si>
  <si>
    <t>the planned emissions reduction goal has been achieved</t>
  </si>
  <si>
    <t>Assessment of the current energy system of the venue where the REC wants to plan and run energy projects is of eminent importance. The current energy systems (its infrastructre and its boundaries) determine the conditions whether an energy project can be feasibly implemented or not. It also addresses key institutional elements like ownership of energy assets (like the DSO owning and operating energy infrastructure). This is critical for the design and development of future energy projects and their business cases.</t>
  </si>
  <si>
    <t>To what extent are handbooks, guides, tools embedded and used in regular operations?</t>
  </si>
  <si>
    <t>Vraag een beetje aangepast. Ik ben namelijk ook benieuwd naar daadwerkelijk gebruik van de tools e.a.</t>
  </si>
  <si>
    <t>Only to a low extent. No or hardly any use of handbooks, guides, manuals or tools.</t>
  </si>
  <si>
    <t>To a moderate extent. Some use of handbooks, guides, manuals or tools</t>
  </si>
  <si>
    <t>To a high extent. Intensive use of handbooks, guides, tools in regular operations.</t>
  </si>
  <si>
    <t>To what extent is member feedback organised?</t>
  </si>
  <si>
    <t>Abstracte vraag. Ik denk niet dat alle respondenten hem snappen</t>
  </si>
  <si>
    <t>verder aangepast</t>
  </si>
  <si>
    <t>To a low extent. Members are not allowed to provide feedback (not even during the annual Genral Assembly)</t>
  </si>
  <si>
    <t>To a moderate extent. Members are  allowed to provide feedback but mostly during the annual General Assembly.</t>
  </si>
  <si>
    <t>To a high extent. Members frequently requested to provide feedback on the strategy and operations of the REC</t>
  </si>
  <si>
    <t>To what extent are key members/staff able to take over other duties in case this is required?</t>
  </si>
  <si>
    <t>To a low extent. Key personnel specialise in their own fields; illness or departure results in knowledge gaps</t>
  </si>
  <si>
    <t xml:space="preserve">To a moderate extent. Ad hoc knowledge sharing between key personnel </t>
  </si>
  <si>
    <t>To a high extent. Each key function is covered by at least one backup person, formal training programme in place</t>
  </si>
  <si>
    <t>To what extent do key personnel coach REC members?</t>
  </si>
  <si>
    <t>To a low extent. Key personnel do not coach members</t>
  </si>
  <si>
    <t>To a moderate extent. Ad hoc coaching occurs</t>
  </si>
  <si>
    <t>To a high extent. A dedicated coaching programme is in place</t>
  </si>
  <si>
    <t xml:space="preserve">A coach provides space and structure for the reflection that is necessary for (personal) learning and growth. They can help REC members understand what the core values are that the REC cherishes (and may be shared with its members) and where their actions diverge from these values or stated goals, and guide them in understanding and actions to ovecome them. They can also help to raise awarenes, for example about the practical use of renewable energy technology or share energy saving tips, and help households save energy. </t>
  </si>
  <si>
    <t>Does the REC promote the principles of the Community Energy movement in external events to a larger audience?</t>
  </si>
  <si>
    <t>Create opportunities to speak, represent or disseminate the benefits of REC to a larger audience at existing external events</t>
  </si>
  <si>
    <t>Om wat voor 'bodies' gaat het hier: organisaties?</t>
  </si>
  <si>
    <t>Willingness and capacity to explain and promote the REC to non-members. External events could be municipal events, sustainability days etc, promotion could be a speaking opportunity, an information stand etc.</t>
  </si>
  <si>
    <t>To what extent are knowledge and experiences gained shared with other RECs?</t>
  </si>
  <si>
    <t>Ik heb 'less developed' verwijderd. Lijkt me niet nodig.</t>
  </si>
  <si>
    <t>Not or hardly shared</t>
  </si>
  <si>
    <t>Shared with one or a limited amount of other RECs</t>
  </si>
  <si>
    <t>Shared intensively with a farily large number of RECs, who adopt the knowledge and experiences shared by us.</t>
  </si>
  <si>
    <t>To what extent is the REC's shared vision still up to date?</t>
  </si>
  <si>
    <t>To a low extent. The REC's shared vision has not been updated.</t>
  </si>
  <si>
    <t>To a moderate extent. The REC's shared vision is in the process of being updated.</t>
  </si>
  <si>
    <t>To a high extent. The REC's shared vision is regularly updated.</t>
  </si>
  <si>
    <t>To what extent is the REC supported by intermediary agents or the capacity building platforms they operate?</t>
  </si>
  <si>
    <t>To a low extent. There is no use of intermediary agents or the capacity building platforms they operate.</t>
  </si>
  <si>
    <t>To a moderate extent. There is limited support by intermediary agents or the capacity building platforms they operate.</t>
  </si>
  <si>
    <t>To a high extent. There is Intensive support by intermediary agents or the capacity building platforms they operate.</t>
  </si>
  <si>
    <t>Intermediary actors are organizations or individuals engaging in work that involves connecting local projects with one another, with the wider world and, through this, helping to generate a shared institutional infrastructure and to support the development of the niche in question. They focus on creating conditions in which community energy initiatives can potentially scale: (i) building capacities and (institutional) embedding; (ii) alleviating barriers and lock-ins; and (iii) opening the existing regime for the uptake, acceptance or  breakthrough. For a large part, the diffusion of community energy initiatives hinges on the social acceptance by key actors and markets of the institutional changes and policies that foster distributed generation by communities (Wolsink, 2012). Such acceptance is encouraged inter alia by the prevalence of strong institutional capacity, political commitment, favorable legal and regulatory frameworks, competitiveness of the new technology, mechanisms for information and feedback, and access to financing (Sovacool et al., 2012). Without support and careful coordination for such status quo challenging concepts and configurations, energy communities are not likely to outgrow their niche (Seyfang et al., 2014).</t>
  </si>
  <si>
    <t>Yes; no.</t>
  </si>
  <si>
    <t>A serious game or applied game is a game designed for a primary purpose other than pure entertainment. The "serious" adjective is generally prepended to refer to video games used by industries like defense, education, scientific exploration, health care, emergency management, city planning, engineering, and politics. Serious games can be used by REC to simulate (decision-making) situations, which can help them to learn, anaticipate and improve their strategic and operational skillset of decision-making in real-life situations like energy project configurations.</t>
  </si>
  <si>
    <t>To what extent is reflexive learning embedded in the REC's strategy and operations?</t>
  </si>
  <si>
    <t>ok, term misschien nog herschrijven</t>
  </si>
  <si>
    <t>To a low extent. No reflexive learning on own organizational development and projects</t>
  </si>
  <si>
    <t>To a moderate extent. Limited reflective discussion and associated learning on own organizational development and projects.</t>
  </si>
  <si>
    <t>To a high extent. Frequest reflection on own peformance, cititical feedback and disussion and learning on own organizational development and projects.</t>
  </si>
  <si>
    <t>Reflexive learning refers to a type of learning in which REC's (i.e., their board or members) explore their experiences to become more concscious, open-minded, and self-critical. The REC - as a learning organization - accepts feedback and criticism, thinks independently, and produces tangible ideas. This also holds that a REC will analyse what happened, and automatically self-assess and react to circumstances as they are happening (Dewey). The REC as an organization will know itself well, and will look both inwardly as well as outwardly. Reflection on experiences can help to open up, and conceive or design new experiences (or projects for that matter). (Kolb, 1984; Boone, 1985).</t>
  </si>
  <si>
    <t>To what extent is there collaboration between research institutes and the REC to foster (mutual) research and learning?</t>
  </si>
  <si>
    <t xml:space="preserve">To a low extent. Hardly or no collaboration </t>
  </si>
  <si>
    <t>To a moderate extent. Some, passive collaboration, (a couple of times a year with the research institute taking the iniaitive, in case of graduation projects or research project development).</t>
  </si>
  <si>
    <t>To a high extent. Intensive collaboration (at least monthly), and with clear mutual benefits.</t>
  </si>
  <si>
    <t xml:space="preserve">Research institutes can collaborate with RECs in different ways and help them create added value. For instance, by running a system analysis for a (renewable) energy project, design an energy installation, or the assess a business case for (renewable) energy project the REC aims to develop. Research institutes can also help by providing students who perform internships at the REC and provide human capital, or by becoming involved in a learning community that accomodates the REC and provide feedback to the way the REC is performing or projects are designed. Of course, research institutes can also help to provide state of the art knowledge, or collaborate in acquisition of funds for experimental (renewable, community) energy projects. </t>
  </si>
  <si>
    <t>LEA013T</t>
  </si>
  <si>
    <t>LEA013</t>
  </si>
  <si>
    <t>Replication sits</t>
  </si>
  <si>
    <t>Does your energy collective (or cooperative) have one or more replication sites?</t>
  </si>
  <si>
    <t>Develop a replication site in another town, region, or country</t>
  </si>
  <si>
    <t>OK, tooltip bestaat nog niet</t>
  </si>
  <si>
    <t>LEA014T</t>
  </si>
  <si>
    <t>LEA014</t>
  </si>
  <si>
    <t>Mentor network</t>
  </si>
  <si>
    <t>Does your energy collective use services from the (REScoop.eu or other community energy) mentor network?</t>
  </si>
  <si>
    <t>Contact REScoop.eu (or other community energy federation) and request mentor network support.</t>
  </si>
  <si>
    <t>OK. tooltip bestaat nog niet</t>
  </si>
  <si>
    <t>LEA015T</t>
  </si>
  <si>
    <t>LEA015</t>
  </si>
  <si>
    <t>Media use of for training purposes</t>
  </si>
  <si>
    <t>Does your energy collective use online media (e.g., MOOCs) for learning or training purposes?</t>
  </si>
  <si>
    <t>Start using online media (e.g., MOOCs) for learning or training purpose in your energy collective?</t>
  </si>
  <si>
    <t>iets aangepast, tooltip bestaat nog niet</t>
  </si>
  <si>
    <r>
      <t xml:space="preserve">Are all income levels </t>
    </r>
    <r>
      <rPr>
        <sz val="11"/>
        <color rgb="FFFF0000"/>
        <rFont val="Calibri"/>
        <family val="2"/>
        <scheme val="minor"/>
      </rPr>
      <t>of the local community</t>
    </r>
    <r>
      <rPr>
        <sz val="11"/>
        <color theme="8" tint="-0.249977111117893"/>
        <rFont val="Calibri"/>
        <family val="2"/>
        <scheme val="minor"/>
      </rPr>
      <t xml:space="preserve"> represented in the membership list?</t>
    </r>
  </si>
  <si>
    <t>Laat maar staan. Bouwt voort op SFM002 (over diversity, maar dan meer specifiek). Vraag aangepast.</t>
  </si>
  <si>
    <t>tooltip uitsplitsen voor de vragen</t>
  </si>
  <si>
    <t xml:space="preserve">Inclusiveness and a clear representation of the local community is important to RECs. Lacking representativeness of the local community or lacking inclusiveness altogether will render the REC without legitimacy, which will lead to lack of acceptance of decisions made, social resistance, ineffective decision-making, and poor implementation. </t>
  </si>
  <si>
    <r>
      <t xml:space="preserve">Are all age levels </t>
    </r>
    <r>
      <rPr>
        <sz val="11"/>
        <color rgb="FFFF0000"/>
        <rFont val="Calibri"/>
        <family val="2"/>
        <scheme val="minor"/>
      </rPr>
      <t xml:space="preserve">of the local community </t>
    </r>
    <r>
      <rPr>
        <sz val="11"/>
        <color theme="8" tint="-0.249977111117893"/>
        <rFont val="Calibri"/>
        <family val="2"/>
        <scheme val="minor"/>
      </rPr>
      <t>represented and balanced in the membership list?</t>
    </r>
  </si>
  <si>
    <t>Laat maar staan.  Bouwt voort op SFM002 (over diversity, maar dan meer specifiek). Vraag aangepast.</t>
  </si>
  <si>
    <t>Are all ethnic backgrounds of the local community represented in the membership list?</t>
  </si>
  <si>
    <t>Yes; no</t>
  </si>
  <si>
    <r>
      <t xml:space="preserve">To what extent are all education levels </t>
    </r>
    <r>
      <rPr>
        <sz val="11"/>
        <color rgb="FFFF0000"/>
        <rFont val="Calibri"/>
        <family val="2"/>
        <scheme val="minor"/>
      </rPr>
      <t>of the local community</t>
    </r>
    <r>
      <rPr>
        <sz val="11"/>
        <color theme="8" tint="-0.249977111117893"/>
        <rFont val="Calibri"/>
        <family val="2"/>
        <scheme val="minor"/>
      </rPr>
      <t xml:space="preserve"> represented in the membership list?</t>
    </r>
  </si>
  <si>
    <t>To a low extent. REC membership education level is pre-dominantly tertiary (i.e., higher education)</t>
  </si>
  <si>
    <t>To a moderate extent. EC membership education includes amoderate variation in education levels (e.g., higher education and vocational school)</t>
  </si>
  <si>
    <t>To a high extent. REC membership has a high diversity of education levels (e.g., from primary school, vocational school, to university and university of applied sciences).</t>
  </si>
  <si>
    <t>To what extent Is the membership list gender balanced?</t>
  </si>
  <si>
    <t>Membership is pre-dominantly male</t>
  </si>
  <si>
    <t>Membership is in the process of becoming more gender-balenced</t>
  </si>
  <si>
    <r>
      <t xml:space="preserve">To what extent are different education </t>
    </r>
    <r>
      <rPr>
        <sz val="11"/>
        <color theme="5"/>
        <rFont val="Calibri"/>
        <family val="2"/>
        <scheme val="minor"/>
      </rPr>
      <t>backgrounds</t>
    </r>
    <r>
      <rPr>
        <sz val="11"/>
        <color theme="8" tint="-0.249977111117893"/>
        <rFont val="Calibri"/>
        <family val="2"/>
        <scheme val="minor"/>
      </rPr>
      <t xml:space="preserve"> </t>
    </r>
    <r>
      <rPr>
        <sz val="11"/>
        <color rgb="FFFF0000"/>
        <rFont val="Calibri"/>
        <family val="2"/>
        <scheme val="minor"/>
      </rPr>
      <t>of the local community</t>
    </r>
    <r>
      <rPr>
        <sz val="11"/>
        <color theme="8" tint="-0.249977111117893"/>
        <rFont val="Calibri"/>
        <family val="2"/>
        <scheme val="minor"/>
      </rPr>
      <t xml:space="preserve"> groups represented in the REC's membership list?</t>
    </r>
  </si>
  <si>
    <t>To a low extent. REC membership is pre-dominantly mostly engineering or otherwise Beta educated</t>
  </si>
  <si>
    <t>To a moderate extent. REC membership contains next to Beta educated persons also persons educated in finance/economic and in law.</t>
  </si>
  <si>
    <t>To a high extent. REC membership has a high diversity of education backgrouds: i.e. Alpha, Beta, and Gamma.</t>
  </si>
  <si>
    <t>SFM021</t>
  </si>
  <si>
    <t>Empowerment by critical professional actors</t>
  </si>
  <si>
    <t>Empowerment by critical government actors</t>
  </si>
  <si>
    <t>How diverse in skill sets and competences is the pool of key personnel?</t>
  </si>
  <si>
    <t>Try to diversify key personnel in skill sets and competences</t>
  </si>
  <si>
    <t>Bureaucratic barriers are significant, no solutions have been found</t>
  </si>
  <si>
    <t>Some barriers have been solved, some remain</t>
  </si>
  <si>
    <t>No bureaucratic barriers are left / all have been dealt with</t>
  </si>
  <si>
    <t>POL006</t>
  </si>
  <si>
    <t>Does the REC have more than 20 members?</t>
  </si>
  <si>
    <t>insulation</t>
  </si>
  <si>
    <t>PV</t>
  </si>
  <si>
    <t>comments</t>
  </si>
  <si>
    <t>-</t>
  </si>
  <si>
    <t>1: Inspiration</t>
  </si>
  <si>
    <t>2: Preparation</t>
  </si>
  <si>
    <t>3: Implementation</t>
  </si>
  <si>
    <t>4: Operation</t>
  </si>
  <si>
    <t>use the slider</t>
  </si>
  <si>
    <t>own pilot</t>
  </si>
  <si>
    <t>replication site</t>
  </si>
  <si>
    <t>Selwerd, Groningen</t>
  </si>
  <si>
    <t>Lewenborg, Groningen</t>
  </si>
  <si>
    <r>
      <t xml:space="preserve">households </t>
    </r>
    <r>
      <rPr>
        <sz val="11"/>
        <color rgb="FF006767"/>
        <rFont val="Calibri"/>
        <family val="2"/>
        <scheme val="minor"/>
      </rPr>
      <t>(-)</t>
    </r>
  </si>
  <si>
    <t>City Hall, Groningen</t>
  </si>
  <si>
    <r>
      <t>In this tab you can keep track of the projects your REC has started (pilots), or supports (replication sites). If any of the indicators (renewable energy production, primary energy savings, CO</t>
    </r>
    <r>
      <rPr>
        <vertAlign val="subscript"/>
        <sz val="11"/>
        <color rgb="FF006767"/>
        <rFont val="Calibri"/>
        <family val="2"/>
        <scheme val="minor"/>
      </rPr>
      <t>2</t>
    </r>
    <r>
      <rPr>
        <sz val="11"/>
        <color rgb="FF006767"/>
        <rFont val="Calibri"/>
        <family val="2"/>
        <scheme val="minor"/>
      </rPr>
      <t xml:space="preserve"> emissions reductions or money invested) are not relevant, just leave them empty.</t>
    </r>
  </si>
  <si>
    <r>
      <t>scoring range</t>
    </r>
    <r>
      <rPr>
        <i/>
        <sz val="11"/>
        <color rgb="FF006767"/>
        <rFont val="Calibri"/>
        <family val="2"/>
        <scheme val="minor"/>
      </rPr>
      <t xml:space="preserve"> (for continuous indicators: </t>
    </r>
    <r>
      <rPr>
        <b/>
        <i/>
        <sz val="11"/>
        <color rgb="FFFF0000"/>
        <rFont val="Calibri"/>
        <family val="2"/>
        <scheme val="minor"/>
      </rPr>
      <t xml:space="preserve">1 is worst, </t>
    </r>
    <r>
      <rPr>
        <b/>
        <i/>
        <sz val="11"/>
        <color rgb="FF00B050"/>
        <rFont val="Calibri"/>
        <family val="2"/>
        <scheme val="minor"/>
      </rPr>
      <t>5 is best</t>
    </r>
    <r>
      <rPr>
        <i/>
        <sz val="11"/>
        <color rgb="FF006767"/>
        <rFont val="Calibri"/>
        <family val="2"/>
        <scheme val="minor"/>
      </rPr>
      <t xml:space="preserve">) - leaving in </t>
    </r>
    <r>
      <rPr>
        <b/>
        <i/>
        <sz val="11"/>
        <color rgb="FF006767"/>
        <rFont val="Calibri"/>
        <family val="2"/>
        <scheme val="minor"/>
      </rPr>
      <t xml:space="preserve">0 </t>
    </r>
    <r>
      <rPr>
        <i/>
        <sz val="11"/>
        <color rgb="FF006767"/>
        <rFont val="Calibri"/>
        <family val="2"/>
        <scheme val="minor"/>
      </rPr>
      <t xml:space="preserve">means </t>
    </r>
    <r>
      <rPr>
        <b/>
        <i/>
        <sz val="11"/>
        <color rgb="FF006767"/>
        <rFont val="Calibri"/>
        <family val="2"/>
        <scheme val="minor"/>
      </rPr>
      <t>'not relevant'</t>
    </r>
  </si>
  <si>
    <t>questions</t>
  </si>
  <si>
    <t>1 = To a low extent empowered</t>
  </si>
  <si>
    <t>3 = To a moderate extent empowered.</t>
  </si>
  <si>
    <t>RECs depend on professional support.</t>
  </si>
  <si>
    <t>THOMAS: tooltip tbv "professional support"?</t>
  </si>
  <si>
    <t>TEC014</t>
  </si>
  <si>
    <t>TEC015</t>
  </si>
  <si>
    <t>Satisfying member demand</t>
  </si>
  <si>
    <t>Satisfying peak demand at all times</t>
  </si>
  <si>
    <t>GEN;SUP;CON;DIS;SRV</t>
  </si>
  <si>
    <t>FIN015T</t>
  </si>
  <si>
    <t>SDE001T</t>
  </si>
  <si>
    <t>SDE002T</t>
  </si>
  <si>
    <t>SDE003T</t>
  </si>
  <si>
    <t>SFM015T</t>
  </si>
  <si>
    <t>SCCALE203050.eu (project website)</t>
  </si>
  <si>
    <t>The starting point of the SCCALE monitoring tool was the COMPILE maturity scale. COMPILE's list of Key Performance Indicators has been elaborated and applied in this tool. More information on the conceptual basis for the SCCALE monitoring tool can be found in the literature study (a link to which can be found at the colophon tab).</t>
  </si>
  <si>
    <t>HOW TO USE</t>
  </si>
  <si>
    <t>this tab provides an overview of your REC's pilot projects and replication sites.</t>
  </si>
  <si>
    <r>
      <rPr>
        <b/>
        <sz val="40"/>
        <color rgb="FFDCCF43"/>
        <rFont val="Calibri"/>
        <family val="2"/>
        <scheme val="minor"/>
      </rPr>
      <t xml:space="preserve">           Energy Community </t>
    </r>
    <r>
      <rPr>
        <b/>
        <sz val="40"/>
        <color rgb="FF006767"/>
        <rFont val="Calibri"/>
        <family val="2"/>
        <scheme val="minor"/>
      </rPr>
      <t>development dashboard</t>
    </r>
  </si>
  <si>
    <r>
      <rPr>
        <b/>
        <sz val="40"/>
        <color rgb="FFDCCF43"/>
        <rFont val="Calibri"/>
        <family val="2"/>
        <scheme val="minor"/>
      </rPr>
      <t xml:space="preserve">           ENERGY COMMUNITIES</t>
    </r>
    <r>
      <rPr>
        <b/>
        <sz val="40"/>
        <color rgb="FF006767"/>
        <rFont val="Calibri"/>
        <family val="2"/>
        <scheme val="minor"/>
      </rPr>
      <t xml:space="preserve"> DEVELOPMENT PROGRESS TOOL</t>
    </r>
  </si>
  <si>
    <t>Decision-making in the REC is not effective</t>
  </si>
  <si>
    <t>Decision-making in the REC is moderately effective</t>
  </si>
  <si>
    <t>Decision-making in the REC is highly effective</t>
  </si>
  <si>
    <t>The composition of the REC board does not change</t>
  </si>
  <si>
    <t>The composition of the REC board changes ocassionally (every 3-5 years)</t>
  </si>
  <si>
    <t>The composition of the REC board changes frequently (every 1-2 years)</t>
  </si>
  <si>
    <t>Unaware</t>
  </si>
  <si>
    <t>Somewhat aware</t>
  </si>
  <si>
    <t>Aware</t>
  </si>
  <si>
    <t>To a low extent</t>
  </si>
  <si>
    <t>To a moderate extent</t>
  </si>
  <si>
    <t>To a high extent</t>
  </si>
  <si>
    <t>Hardly or no external expertise available</t>
  </si>
  <si>
    <t>Moderate external expertise available</t>
  </si>
  <si>
    <t>Sufficient external expertise available</t>
  </si>
  <si>
    <t>Data management plan has not been applied yet</t>
  </si>
  <si>
    <t>Data management plan has been applied, but has not yet been updated</t>
  </si>
  <si>
    <t>Data management plan has already been applied and has already been updated</t>
  </si>
  <si>
    <t>The energy savings target has not been reached yet</t>
  </si>
  <si>
    <t>The REC is on the verge of achieving its energy savings target</t>
  </si>
  <si>
    <t>The energy savings target has already been exceeded</t>
  </si>
  <si>
    <t>The renewable energy production target has not been reached yet</t>
  </si>
  <si>
    <t>The REC is on the verge of achieving its renewable energy production target</t>
  </si>
  <si>
    <t>The renewable energy production target has already been exceeded</t>
  </si>
  <si>
    <t>The REC is not growing beyond its original energy targets</t>
  </si>
  <si>
    <t>The REC is on the verge of growing beyond its original energy targets</t>
  </si>
  <si>
    <t>The REC has already grown beyond its original energy targets</t>
  </si>
  <si>
    <t>(Serious) games or gaming tools are not used by the REC</t>
  </si>
  <si>
    <t>(Serious) games or gaming tools are sometimes used by the REC</t>
  </si>
  <si>
    <t>(Serious) games or gaming tools are frequently used by the REC</t>
  </si>
  <si>
    <t>SFM021C</t>
  </si>
  <si>
    <t>FIN014T</t>
  </si>
  <si>
    <t>POL006C</t>
  </si>
  <si>
    <t>POL003T</t>
  </si>
  <si>
    <t>TEC012T</t>
  </si>
  <si>
    <t>TEC014T</t>
  </si>
  <si>
    <t>TEC015T</t>
  </si>
  <si>
    <t>- questions tab: scoll bars not adhering to autofilter</t>
  </si>
  <si>
    <r>
      <t xml:space="preserve">The same way that humans are born, grow into their teenage years, study at the university and eventually become professionals, energy communities go through different stages of development. We distinguish four different ones: inspiration, preparation, implementation and operation.
An energy community usually starts with an idea and a small group of enthusiasts: the </t>
    </r>
    <r>
      <rPr>
        <b/>
        <sz val="11"/>
        <color rgb="FF006767"/>
        <rFont val="Calibri"/>
        <family val="2"/>
        <scheme val="minor"/>
      </rPr>
      <t>INSPIRATION</t>
    </r>
    <r>
      <rPr>
        <sz val="11"/>
        <color rgb="FF006767"/>
        <rFont val="Calibri"/>
        <family val="2"/>
        <scheme val="minor"/>
      </rPr>
      <t xml:space="preserve"> stage. Following this, the community starts taking a more formal shape in the </t>
    </r>
    <r>
      <rPr>
        <b/>
        <sz val="11"/>
        <color rgb="FF006767"/>
        <rFont val="Calibri"/>
        <family val="2"/>
        <scheme val="minor"/>
      </rPr>
      <t>PREPARATION</t>
    </r>
    <r>
      <rPr>
        <sz val="11"/>
        <color rgb="FF006767"/>
        <rFont val="Calibri"/>
        <family val="2"/>
        <scheme val="minor"/>
      </rPr>
      <t xml:space="preserve"> stage, which then makes way for the execution of plans in the </t>
    </r>
    <r>
      <rPr>
        <b/>
        <sz val="11"/>
        <color rgb="FF006767"/>
        <rFont val="Calibri"/>
        <family val="2"/>
        <scheme val="minor"/>
      </rPr>
      <t>IMPLEMENTATION</t>
    </r>
    <r>
      <rPr>
        <sz val="11"/>
        <color rgb="FF006767"/>
        <rFont val="Calibri"/>
        <family val="2"/>
        <scheme val="minor"/>
      </rPr>
      <t xml:space="preserve"> stage. Finally, when the community's goals are met, the </t>
    </r>
    <r>
      <rPr>
        <b/>
        <sz val="11"/>
        <color rgb="FF006767"/>
        <rFont val="Calibri"/>
        <family val="2"/>
        <scheme val="minor"/>
      </rPr>
      <t>MAINTENANCE</t>
    </r>
    <r>
      <rPr>
        <sz val="11"/>
        <color rgb="FF006767"/>
        <rFont val="Calibri"/>
        <family val="2"/>
        <scheme val="minor"/>
      </rPr>
      <t xml:space="preserve"> stage is entered.
This tool has been set up to serve your needs and help monitor your energy community's progress. At the </t>
    </r>
    <r>
      <rPr>
        <b/>
        <sz val="11"/>
        <color rgb="FF006767"/>
        <rFont val="Calibri"/>
        <family val="2"/>
        <scheme val="minor"/>
      </rPr>
      <t>START</t>
    </r>
    <r>
      <rPr>
        <sz val="11"/>
        <color rgb="FF006767"/>
        <rFont val="Calibri"/>
        <family val="2"/>
        <scheme val="minor"/>
      </rPr>
      <t xml:space="preserve"> tab you can provide some basic information and some categories that apply to your REC. Based on these categories, the tool will show you a number of questions that are relevant. 
</t>
    </r>
    <r>
      <rPr>
        <b/>
        <u/>
        <sz val="11"/>
        <color rgb="FF006767"/>
        <rFont val="Calibri"/>
        <family val="2"/>
        <scheme val="minor"/>
      </rPr>
      <t>QUESTIONS</t>
    </r>
    <r>
      <rPr>
        <sz val="11"/>
        <color rgb="FF006767"/>
        <rFont val="Calibri"/>
        <family val="2"/>
        <scheme val="minor"/>
      </rPr>
      <t xml:space="preserve">
On this tab you can answer questions that help determine your REC's progress. If you feel that some of these do not apply, you are free to set the value to zero (0). This will exclude the question from the scoring sheet on the dashboard tab.
</t>
    </r>
    <r>
      <rPr>
        <b/>
        <u/>
        <sz val="11"/>
        <color rgb="FF006767"/>
        <rFont val="Calibri"/>
        <family val="2"/>
        <scheme val="minor"/>
      </rPr>
      <t>YOUR TO DO LIST</t>
    </r>
    <r>
      <rPr>
        <sz val="11"/>
        <color rgb="FF006767"/>
        <rFont val="Calibri"/>
        <family val="2"/>
        <scheme val="minor"/>
      </rPr>
      <t xml:space="preserve">
Based on your answers, this tab will provide you a list of actions that will help your REC progress to the next stage.
</t>
    </r>
    <r>
      <rPr>
        <b/>
        <u/>
        <sz val="11"/>
        <color rgb="FF006767"/>
        <rFont val="Calibri"/>
        <family val="2"/>
        <scheme val="minor"/>
      </rPr>
      <t>PROJECTS</t>
    </r>
    <r>
      <rPr>
        <sz val="11"/>
        <color rgb="FF006767"/>
        <rFont val="Calibri"/>
        <family val="2"/>
        <scheme val="minor"/>
      </rPr>
      <t xml:space="preserve">
In this tab you can specify specific projects with a measurable impact. Examples are a roof PV project, or energy savings goals in the neighbourhood.
</t>
    </r>
    <r>
      <rPr>
        <b/>
        <sz val="11"/>
        <color rgb="FF006767"/>
        <rFont val="Calibri"/>
        <family val="2"/>
        <scheme val="minor"/>
      </rPr>
      <t xml:space="preserve">
</t>
    </r>
    <r>
      <rPr>
        <b/>
        <u/>
        <sz val="11"/>
        <color rgb="FF006767"/>
        <rFont val="Calibri"/>
        <family val="2"/>
        <scheme val="minor"/>
      </rPr>
      <t>DASHBOARD</t>
    </r>
    <r>
      <rPr>
        <u/>
        <sz val="11"/>
        <color rgb="FF006767"/>
        <rFont val="Calibri"/>
        <family val="2"/>
        <scheme val="minor"/>
      </rPr>
      <t xml:space="preserve">
</t>
    </r>
    <r>
      <rPr>
        <sz val="11"/>
        <color rgb="FF006767"/>
        <rFont val="Calibri"/>
        <family val="2"/>
        <scheme val="minor"/>
      </rPr>
      <t>Finally, the dashboard shows you how well you are doing based on the goals and categories you have set for yourself. Both here and on the questions and to do list tabs, you can then choose to advance to the next stage.</t>
    </r>
  </si>
  <si>
    <t>- project accounting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</si>
</sst>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
    <numFmt numFmtId="166" formatCode="0%\ \c\o\m\p\l\e\t\e"/>
    <numFmt numFmtId="167" formatCode="0\ \t"/>
    <numFmt numFmtId="168" formatCode="0\ \M\W\h"/>
    <numFmt numFmtId="169" formatCode="_(* #,##0_);_(* \(#,##0\);_(* &quot;-&quot;??_);_(@_)"/>
    <numFmt numFmtId="170" formatCode="#,##0\ \M\W\h\/\y\r"/>
    <numFmt numFmtId="171" formatCode="#,##0\ \t\o\n\s\/\y\r"/>
    <numFmt numFmtId="172" formatCode="_(&quot;€&quot;* #,##0_);_(&quot;€&quot;* \(#,##0\);_(&quot;€&quot;* &quot;-&quot;??_);_(@_)"/>
    <numFmt numFmtId="173" formatCode="&quot;€&quot;\ #,##0"/>
  </numFmts>
  <fonts count="8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sz val="9"/>
      <color indexed="81"/>
      <name val="Tahoma"/>
      <family val="2"/>
    </font>
    <font>
      <sz val="8"/>
      <color theme="1"/>
      <name val="Calibri"/>
      <family val="2"/>
      <scheme val="minor"/>
    </font>
    <font>
      <sz val="8"/>
      <color theme="0"/>
      <name val="Calibri"/>
      <family val="2"/>
      <scheme val="minor"/>
    </font>
    <font>
      <sz val="8"/>
      <color rgb="FFFF0000"/>
      <name val="Calibri"/>
      <family val="2"/>
      <scheme val="minor"/>
    </font>
    <font>
      <b/>
      <sz val="11"/>
      <name val="Calibri"/>
      <family val="2"/>
      <scheme val="minor"/>
    </font>
    <font>
      <sz val="8"/>
      <color theme="0" tint="-0.34998626667073579"/>
      <name val="Calibri"/>
      <family val="2"/>
      <scheme val="minor"/>
    </font>
    <font>
      <sz val="11"/>
      <color theme="1"/>
      <name val="Calibri"/>
      <family val="2"/>
      <scheme val="minor"/>
    </font>
    <font>
      <sz val="11"/>
      <color theme="0" tint="-0.14999847407452621"/>
      <name val="Calibri"/>
      <family val="2"/>
      <scheme val="minor"/>
    </font>
    <font>
      <sz val="11"/>
      <color theme="0" tint="-0.249977111117893"/>
      <name val="Calibri"/>
      <family val="2"/>
      <scheme val="minor"/>
    </font>
    <font>
      <b/>
      <sz val="11"/>
      <color theme="8" tint="-0.249977111117893"/>
      <name val="Calibri"/>
      <family val="2"/>
      <scheme val="minor"/>
    </font>
    <font>
      <b/>
      <sz val="8"/>
      <color theme="8" tint="-0.249977111117893"/>
      <name val="Calibri"/>
      <family val="2"/>
      <scheme val="minor"/>
    </font>
    <font>
      <sz val="11"/>
      <color theme="8" tint="-0.249977111117893"/>
      <name val="Calibri"/>
      <family val="2"/>
      <scheme val="minor"/>
    </font>
    <font>
      <sz val="8"/>
      <color theme="8" tint="-0.249977111117893"/>
      <name val="Calibri"/>
      <family val="2"/>
      <scheme val="minor"/>
    </font>
    <font>
      <sz val="8"/>
      <color theme="0" tint="-0.14999847407452621"/>
      <name val="Calibri"/>
      <family val="2"/>
      <scheme val="minor"/>
    </font>
    <font>
      <sz val="8"/>
      <color theme="0" tint="-0.249977111117893"/>
      <name val="Calibri"/>
      <family val="2"/>
      <scheme val="minor"/>
    </font>
    <font>
      <sz val="11"/>
      <color theme="0" tint="-0.499984740745262"/>
      <name val="Calibri"/>
      <family val="2"/>
      <scheme val="minor"/>
    </font>
    <font>
      <sz val="8"/>
      <color theme="0" tint="-0.499984740745262"/>
      <name val="Calibri"/>
      <family val="2"/>
      <scheme val="minor"/>
    </font>
    <font>
      <sz val="11"/>
      <color theme="0" tint="-0.34998626667073579"/>
      <name val="Courier New"/>
      <family val="3"/>
    </font>
    <font>
      <b/>
      <sz val="8"/>
      <color theme="0" tint="-0.249977111117893"/>
      <name val="Calibri"/>
      <family val="2"/>
      <scheme val="minor"/>
    </font>
    <font>
      <sz val="14"/>
      <color theme="1"/>
      <name val="Calibri"/>
      <family val="2"/>
      <scheme val="minor"/>
    </font>
    <font>
      <b/>
      <sz val="14"/>
      <name val="Calibri"/>
      <family val="2"/>
      <scheme val="minor"/>
    </font>
    <font>
      <b/>
      <sz val="14"/>
      <color theme="1"/>
      <name val="Calibri"/>
      <family val="2"/>
      <scheme val="minor"/>
    </font>
    <font>
      <b/>
      <sz val="9"/>
      <color indexed="81"/>
      <name val="Tahoma"/>
      <family val="2"/>
    </font>
    <font>
      <b/>
      <sz val="11"/>
      <color theme="5"/>
      <name val="Calibri"/>
      <family val="2"/>
      <scheme val="minor"/>
    </font>
    <font>
      <b/>
      <sz val="11"/>
      <color rgb="FF00B050"/>
      <name val="Calibri"/>
      <family val="2"/>
      <scheme val="minor"/>
    </font>
    <font>
      <b/>
      <sz val="11"/>
      <color rgb="FFFF0000"/>
      <name val="Calibri"/>
      <family val="2"/>
      <scheme val="minor"/>
    </font>
    <font>
      <i/>
      <sz val="11"/>
      <name val="Calibri"/>
      <family val="2"/>
      <scheme val="minor"/>
    </font>
    <font>
      <sz val="16"/>
      <color theme="0"/>
      <name val="Calibri"/>
      <family val="2"/>
      <scheme val="minor"/>
    </font>
    <font>
      <sz val="8"/>
      <name val="Calibri"/>
      <family val="2"/>
      <scheme val="minor"/>
    </font>
    <font>
      <sz val="11"/>
      <color rgb="FF006767"/>
      <name val="Calibri"/>
      <family val="2"/>
      <scheme val="minor"/>
    </font>
    <font>
      <sz val="8"/>
      <color rgb="FF006767"/>
      <name val="Calibri"/>
      <family val="2"/>
      <scheme val="minor"/>
    </font>
    <font>
      <b/>
      <sz val="18"/>
      <color rgb="FF006767"/>
      <name val="Calibri"/>
      <family val="2"/>
      <scheme val="minor"/>
    </font>
    <font>
      <sz val="18"/>
      <color rgb="FF006767"/>
      <name val="Calibri"/>
      <family val="2"/>
      <scheme val="minor"/>
    </font>
    <font>
      <b/>
      <sz val="11"/>
      <color rgb="FF006767"/>
      <name val="Calibri"/>
      <family val="2"/>
      <scheme val="minor"/>
    </font>
    <font>
      <sz val="40"/>
      <color theme="1"/>
      <name val="Calibri"/>
      <family val="2"/>
      <scheme val="minor"/>
    </font>
    <font>
      <b/>
      <i/>
      <sz val="11"/>
      <color rgb="FF006767"/>
      <name val="Calibri"/>
      <family val="2"/>
      <scheme val="minor"/>
    </font>
    <font>
      <i/>
      <sz val="11"/>
      <color rgb="FF006767"/>
      <name val="Calibri"/>
      <family val="2"/>
      <scheme val="minor"/>
    </font>
    <font>
      <b/>
      <sz val="16"/>
      <color rgb="FF006767"/>
      <name val="Calibri"/>
      <family val="2"/>
      <scheme val="minor"/>
    </font>
    <font>
      <b/>
      <sz val="40"/>
      <color theme="1"/>
      <name val="Calibri"/>
      <family val="2"/>
      <scheme val="minor"/>
    </font>
    <font>
      <b/>
      <sz val="40"/>
      <color rgb="FF006767"/>
      <name val="Calibri"/>
      <family val="2"/>
      <scheme val="minor"/>
    </font>
    <font>
      <b/>
      <sz val="40"/>
      <color rgb="FFDCCF43"/>
      <name val="Calibri"/>
      <family val="2"/>
      <scheme val="minor"/>
    </font>
    <font>
      <b/>
      <sz val="11"/>
      <color rgb="FFDCCF43"/>
      <name val="Calibri"/>
      <family val="2"/>
      <scheme val="minor"/>
    </font>
    <font>
      <sz val="8"/>
      <color rgb="FFDCCF43"/>
      <name val="Courier New"/>
      <family val="3"/>
    </font>
    <font>
      <sz val="8"/>
      <color theme="0" tint="-0.14999847407452621"/>
      <name val="Courier New"/>
      <family val="3"/>
    </font>
    <font>
      <sz val="8"/>
      <color theme="5"/>
      <name val="Calibri"/>
      <family val="2"/>
      <scheme val="minor"/>
    </font>
    <font>
      <b/>
      <sz val="8"/>
      <color theme="5"/>
      <name val="Calibri"/>
      <family val="2"/>
      <scheme val="minor"/>
    </font>
    <font>
      <b/>
      <u/>
      <sz val="8"/>
      <color theme="8" tint="-0.249977111117893"/>
      <name val="Calibri"/>
      <family val="2"/>
      <scheme val="minor"/>
    </font>
    <font>
      <sz val="8"/>
      <color theme="5"/>
      <name val="Courier New"/>
      <family val="3"/>
    </font>
    <font>
      <b/>
      <sz val="8"/>
      <color theme="0" tint="-0.499984740745262"/>
      <name val="Courier New"/>
      <family val="3"/>
    </font>
    <font>
      <sz val="8"/>
      <color theme="0" tint="-0.499984740745262"/>
      <name val="Courier New"/>
      <family val="3"/>
    </font>
    <font>
      <sz val="11"/>
      <color theme="1"/>
      <name val="Courier New"/>
      <family val="3"/>
    </font>
    <font>
      <sz val="40"/>
      <color rgb="FF006767"/>
      <name val="Calibri"/>
      <family val="2"/>
      <scheme val="minor"/>
    </font>
    <font>
      <b/>
      <sz val="14"/>
      <color rgb="FFDCCF43"/>
      <name val="Calibri"/>
      <family val="2"/>
    </font>
    <font>
      <b/>
      <sz val="21"/>
      <color rgb="FFFF0000"/>
      <name val="Calibri"/>
      <family val="2"/>
      <scheme val="minor"/>
    </font>
    <font>
      <i/>
      <sz val="11"/>
      <color theme="1"/>
      <name val="Calibri"/>
      <family val="2"/>
      <scheme val="minor"/>
    </font>
    <font>
      <sz val="11"/>
      <color rgb="FFFF0000"/>
      <name val="Calibri"/>
      <family val="2"/>
      <scheme val="minor"/>
    </font>
    <font>
      <b/>
      <u/>
      <sz val="11"/>
      <color rgb="FFFF0000"/>
      <name val="Calibri"/>
      <family val="2"/>
      <scheme val="minor"/>
    </font>
    <font>
      <b/>
      <i/>
      <sz val="11"/>
      <color rgb="FFFF0000"/>
      <name val="Calibri"/>
      <family val="2"/>
      <scheme val="minor"/>
    </font>
    <font>
      <b/>
      <sz val="14"/>
      <color rgb="FFFF0000"/>
      <name val="Calibri"/>
      <family val="2"/>
      <scheme val="minor"/>
    </font>
    <font>
      <u/>
      <sz val="11"/>
      <color theme="10"/>
      <name val="Calibri"/>
      <family val="2"/>
      <scheme val="minor"/>
    </font>
    <font>
      <sz val="11"/>
      <color theme="1"/>
      <name val="Calibri"/>
      <family val="2"/>
    </font>
    <font>
      <sz val="8"/>
      <color rgb="FF006767"/>
      <name val="Wingdings 3"/>
      <family val="1"/>
      <charset val="2"/>
    </font>
    <font>
      <b/>
      <i/>
      <sz val="11"/>
      <color theme="8"/>
      <name val="Calibri"/>
      <family val="2"/>
      <scheme val="minor"/>
    </font>
    <font>
      <i/>
      <sz val="11"/>
      <color theme="8"/>
      <name val="Calibri"/>
      <family val="2"/>
      <scheme val="minor"/>
    </font>
    <font>
      <i/>
      <sz val="8"/>
      <color theme="8"/>
      <name val="Calibri"/>
      <family val="2"/>
      <scheme val="minor"/>
    </font>
    <font>
      <i/>
      <sz val="11"/>
      <color rgb="FFFF0000"/>
      <name val="Calibri"/>
      <family val="2"/>
      <scheme val="minor"/>
    </font>
    <font>
      <u/>
      <sz val="11"/>
      <color rgb="FF006767"/>
      <name val="Calibri"/>
      <family val="2"/>
      <scheme val="minor"/>
    </font>
    <font>
      <b/>
      <vertAlign val="subscript"/>
      <sz val="11"/>
      <color rgb="FF006767"/>
      <name val="Calibri"/>
      <family val="2"/>
      <scheme val="minor"/>
    </font>
    <font>
      <sz val="8"/>
      <color rgb="FFDCCF43"/>
      <name val="Calibri"/>
      <family val="2"/>
      <scheme val="minor"/>
    </font>
    <font>
      <vertAlign val="subscript"/>
      <sz val="11"/>
      <color rgb="FF006767"/>
      <name val="Calibri"/>
      <family val="2"/>
      <scheme val="minor"/>
    </font>
    <font>
      <i/>
      <strike/>
      <sz val="11"/>
      <color theme="0" tint="-0.499984740745262"/>
      <name val="Calibri"/>
      <family val="2"/>
      <scheme val="minor"/>
    </font>
    <font>
      <b/>
      <i/>
      <sz val="11"/>
      <color rgb="FF00B050"/>
      <name val="Calibri"/>
      <family val="2"/>
      <scheme val="minor"/>
    </font>
    <font>
      <sz val="11"/>
      <color theme="5"/>
      <name val="Calibri"/>
      <family val="2"/>
      <scheme val="minor"/>
    </font>
    <font>
      <strike/>
      <sz val="11"/>
      <color theme="0" tint="-0.24994659260841701"/>
      <name val="Calibri"/>
      <family val="2"/>
      <scheme val="minor"/>
    </font>
    <font>
      <b/>
      <sz val="8"/>
      <color theme="4"/>
      <name val="Calibri"/>
      <family val="2"/>
      <scheme val="minor"/>
    </font>
    <font>
      <b/>
      <sz val="20"/>
      <color rgb="FF006767"/>
      <name val="Calibri"/>
      <family val="2"/>
      <scheme val="minor"/>
    </font>
    <font>
      <b/>
      <sz val="8"/>
      <color rgb="FFFF0000"/>
      <name val="Calibri"/>
      <family val="2"/>
      <scheme val="minor"/>
    </font>
    <font>
      <b/>
      <u/>
      <sz val="11"/>
      <color rgb="FF006767"/>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6767"/>
        <bgColor indexed="64"/>
      </patternFill>
    </fill>
    <fill>
      <patternFill patternType="solid">
        <fgColor rgb="FFDCCF43"/>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5"/>
        <bgColor indexed="64"/>
      </patternFill>
    </fill>
  </fills>
  <borders count="54">
    <border>
      <left/>
      <right/>
      <top/>
      <bottom/>
      <diagonal/>
    </border>
    <border>
      <left/>
      <right/>
      <top/>
      <bottom style="medium">
        <color auto="1"/>
      </bottom>
      <diagonal/>
    </border>
    <border>
      <left/>
      <right/>
      <top style="thin">
        <color auto="1"/>
      </top>
      <bottom style="thin">
        <color auto="1"/>
      </bottom>
      <diagonal/>
    </border>
    <border>
      <left/>
      <right/>
      <top style="medium">
        <color auto="1"/>
      </top>
      <bottom/>
      <diagonal/>
    </border>
    <border>
      <left style="medium">
        <color indexed="64"/>
      </left>
      <right style="medium">
        <color indexed="64"/>
      </right>
      <top/>
      <bottom style="medium">
        <color auto="1"/>
      </bottom>
      <diagonal/>
    </border>
    <border>
      <left style="medium">
        <color indexed="64"/>
      </left>
      <right/>
      <top/>
      <bottom/>
      <diagonal/>
    </border>
    <border>
      <left/>
      <right/>
      <top/>
      <bottom style="hair">
        <color auto="1"/>
      </bottom>
      <diagonal/>
    </border>
    <border>
      <left/>
      <right/>
      <top style="hair">
        <color auto="1"/>
      </top>
      <bottom style="hair">
        <color auto="1"/>
      </bottom>
      <diagonal/>
    </border>
    <border>
      <left/>
      <right/>
      <top style="hair">
        <color auto="1"/>
      </top>
      <bottom style="medium">
        <color indexed="64"/>
      </bottom>
      <diagonal/>
    </border>
    <border>
      <left style="medium">
        <color indexed="64"/>
      </left>
      <right style="medium">
        <color indexed="64"/>
      </right>
      <top style="medium">
        <color indexed="64"/>
      </top>
      <bottom style="medium">
        <color indexed="64"/>
      </bottom>
      <diagonal/>
    </border>
    <border>
      <left/>
      <right/>
      <top style="hair">
        <color auto="1"/>
      </top>
      <bottom/>
      <diagonal/>
    </border>
    <border>
      <left/>
      <right/>
      <top style="medium">
        <color indexed="64"/>
      </top>
      <bottom style="hair">
        <color auto="1"/>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auto="1"/>
      </bottom>
      <diagonal/>
    </border>
    <border>
      <left style="thin">
        <color auto="1"/>
      </left>
      <right style="thin">
        <color auto="1"/>
      </right>
      <top style="thin">
        <color auto="1"/>
      </top>
      <bottom style="medium">
        <color auto="1"/>
      </bottom>
      <diagonal/>
    </border>
    <border>
      <left/>
      <right style="thin">
        <color auto="1"/>
      </right>
      <top/>
      <bottom style="medium">
        <color auto="1"/>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auto="1"/>
      </bottom>
      <diagonal/>
    </border>
    <border>
      <left/>
      <right style="medium">
        <color indexed="64"/>
      </right>
      <top/>
      <bottom style="hair">
        <color auto="1"/>
      </bottom>
      <diagonal/>
    </border>
    <border>
      <left/>
      <right style="medium">
        <color indexed="64"/>
      </right>
      <top style="hair">
        <color auto="1"/>
      </top>
      <bottom style="hair">
        <color auto="1"/>
      </bottom>
      <diagonal/>
    </border>
    <border>
      <left style="medium">
        <color rgb="FF006767"/>
      </left>
      <right style="medium">
        <color rgb="FF006767"/>
      </right>
      <top style="medium">
        <color rgb="FF006767"/>
      </top>
      <bottom style="medium">
        <color rgb="FF006767"/>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top/>
      <bottom style="thin">
        <color auto="1"/>
      </bottom>
      <diagonal/>
    </border>
    <border>
      <left style="thin">
        <color indexed="64"/>
      </left>
      <right/>
      <top/>
      <bottom/>
      <diagonal/>
    </border>
    <border>
      <left style="thin">
        <color indexed="64"/>
      </left>
      <right/>
      <top/>
      <bottom style="medium">
        <color auto="1"/>
      </bottom>
      <diagonal/>
    </border>
    <border>
      <left style="thin">
        <color indexed="64"/>
      </left>
      <right/>
      <top style="hair">
        <color auto="1"/>
      </top>
      <bottom style="hair">
        <color auto="1"/>
      </bottom>
      <diagonal/>
    </border>
    <border>
      <left/>
      <right style="thin">
        <color indexed="64"/>
      </right>
      <top/>
      <bottom/>
      <diagonal/>
    </border>
    <border>
      <left/>
      <right style="thin">
        <color indexed="64"/>
      </right>
      <top style="hair">
        <color auto="1"/>
      </top>
      <bottom style="hair">
        <color auto="1"/>
      </bottom>
      <diagonal/>
    </border>
    <border>
      <left style="hair">
        <color rgb="FFDCCF43"/>
      </left>
      <right/>
      <top/>
      <bottom/>
      <diagonal/>
    </border>
    <border>
      <left/>
      <right style="hair">
        <color rgb="FFDCCF43"/>
      </right>
      <top/>
      <bottom/>
      <diagonal/>
    </border>
    <border>
      <left/>
      <right/>
      <top/>
      <bottom style="medium">
        <color rgb="FF006767"/>
      </bottom>
      <diagonal/>
    </border>
    <border>
      <left/>
      <right/>
      <top/>
      <bottom style="thin">
        <color rgb="FF006767"/>
      </bottom>
      <diagonal/>
    </border>
    <border>
      <left/>
      <right/>
      <top style="medium">
        <color rgb="FF006767"/>
      </top>
      <bottom style="hair">
        <color rgb="FF006767"/>
      </bottom>
      <diagonal/>
    </border>
    <border>
      <left/>
      <right/>
      <top style="hair">
        <color rgb="FF006767"/>
      </top>
      <bottom style="hair">
        <color rgb="FF006767"/>
      </bottom>
      <diagonal/>
    </border>
    <border>
      <left style="hair">
        <color rgb="FFDCCF43"/>
      </left>
      <right/>
      <top/>
      <bottom style="medium">
        <color rgb="FF006767"/>
      </bottom>
      <diagonal/>
    </border>
    <border>
      <left/>
      <right style="hair">
        <color rgb="FFDCCF43"/>
      </right>
      <top/>
      <bottom style="medium">
        <color rgb="FF006767"/>
      </bottom>
      <diagonal/>
    </border>
    <border>
      <left style="dotted">
        <color rgb="FFDCCF43"/>
      </left>
      <right/>
      <top style="medium">
        <color rgb="FF006767"/>
      </top>
      <bottom style="hair">
        <color rgb="FF006767"/>
      </bottom>
      <diagonal/>
    </border>
    <border>
      <left/>
      <right style="dotted">
        <color rgb="FFDCCF43"/>
      </right>
      <top style="medium">
        <color rgb="FF006767"/>
      </top>
      <bottom style="hair">
        <color rgb="FF006767"/>
      </bottom>
      <diagonal/>
    </border>
    <border>
      <left style="dotted">
        <color rgb="FFDCCF43"/>
      </left>
      <right/>
      <top style="hair">
        <color rgb="FF006767"/>
      </top>
      <bottom style="hair">
        <color rgb="FF006767"/>
      </bottom>
      <diagonal/>
    </border>
    <border>
      <left/>
      <right style="dotted">
        <color rgb="FFDCCF43"/>
      </right>
      <top style="hair">
        <color rgb="FF006767"/>
      </top>
      <bottom style="hair">
        <color rgb="FF006767"/>
      </bottom>
      <diagonal/>
    </border>
    <border>
      <left/>
      <right/>
      <top style="hair">
        <color rgb="FF006767"/>
      </top>
      <bottom style="double">
        <color rgb="FF006767"/>
      </bottom>
      <diagonal/>
    </border>
    <border>
      <left style="dotted">
        <color rgb="FFDCCF43"/>
      </left>
      <right/>
      <top style="hair">
        <color rgb="FF006767"/>
      </top>
      <bottom style="double">
        <color rgb="FF006767"/>
      </bottom>
      <diagonal/>
    </border>
    <border>
      <left/>
      <right style="dotted">
        <color rgb="FFDCCF43"/>
      </right>
      <top style="hair">
        <color rgb="FF006767"/>
      </top>
      <bottom style="double">
        <color rgb="FF006767"/>
      </bottom>
      <diagonal/>
    </border>
    <border>
      <left style="hair">
        <color rgb="FFDCCF43"/>
      </left>
      <right/>
      <top style="double">
        <color rgb="FF006767"/>
      </top>
      <bottom/>
      <diagonal/>
    </border>
    <border>
      <left/>
      <right style="hair">
        <color rgb="FFDCCF43"/>
      </right>
      <top style="double">
        <color rgb="FF006767"/>
      </top>
      <bottom/>
      <diagonal/>
    </border>
    <border>
      <left/>
      <right/>
      <top style="thin">
        <color rgb="FF006767"/>
      </top>
      <bottom style="hair">
        <color rgb="FF006767"/>
      </bottom>
      <diagonal/>
    </border>
  </borders>
  <cellStyleXfs count="4">
    <xf numFmtId="0" fontId="0" fillId="0" borderId="0"/>
    <xf numFmtId="9" fontId="11" fillId="0" borderId="0" applyFont="0" applyFill="0" applyBorder="0" applyAlignment="0" applyProtection="0"/>
    <xf numFmtId="0" fontId="64" fillId="0" borderId="0" applyNumberFormat="0" applyFill="0" applyBorder="0" applyAlignment="0" applyProtection="0"/>
    <xf numFmtId="164" fontId="11" fillId="0" borderId="0" applyFont="0" applyFill="0" applyBorder="0" applyAlignment="0" applyProtection="0"/>
  </cellStyleXfs>
  <cellXfs count="443">
    <xf numFmtId="0" fontId="0" fillId="0" borderId="0" xfId="0"/>
    <xf numFmtId="0" fontId="0" fillId="2" borderId="0" xfId="0" applyFill="1" applyAlignment="1">
      <alignment vertical="center"/>
    </xf>
    <xf numFmtId="0" fontId="0" fillId="2" borderId="0" xfId="0" applyFill="1" applyAlignment="1">
      <alignment vertical="center" wrapText="1"/>
    </xf>
    <xf numFmtId="0" fontId="0" fillId="2" borderId="0" xfId="0" applyFill="1"/>
    <xf numFmtId="0" fontId="0" fillId="2" borderId="0" xfId="0" applyFill="1" applyAlignment="1">
      <alignment horizontal="center"/>
    </xf>
    <xf numFmtId="0" fontId="21" fillId="2" borderId="0" xfId="0" applyFont="1" applyFill="1" applyAlignment="1">
      <alignment horizontal="center"/>
    </xf>
    <xf numFmtId="0" fontId="2" fillId="2" borderId="1" xfId="0" applyFont="1" applyFill="1" applyBorder="1"/>
    <xf numFmtId="0" fontId="22" fillId="2" borderId="0" xfId="0" applyFont="1" applyFill="1"/>
    <xf numFmtId="0" fontId="19" fillId="2" borderId="6" xfId="0" applyFont="1" applyFill="1" applyBorder="1" applyAlignment="1">
      <alignment vertical="center"/>
    </xf>
    <xf numFmtId="0" fontId="19" fillId="2" borderId="6" xfId="0" applyFont="1" applyFill="1" applyBorder="1" applyAlignment="1">
      <alignment horizontal="center" vertical="center"/>
    </xf>
    <xf numFmtId="0" fontId="19" fillId="2" borderId="7" xfId="0" applyFont="1" applyFill="1" applyBorder="1" applyAlignment="1">
      <alignment vertical="center"/>
    </xf>
    <xf numFmtId="0" fontId="19" fillId="2" borderId="7" xfId="0" applyFont="1" applyFill="1" applyBorder="1" applyAlignment="1">
      <alignment horizontal="center" vertical="center"/>
    </xf>
    <xf numFmtId="0" fontId="19" fillId="2" borderId="8" xfId="0" applyFont="1" applyFill="1" applyBorder="1" applyAlignment="1">
      <alignment vertical="center"/>
    </xf>
    <xf numFmtId="0" fontId="19" fillId="2" borderId="8" xfId="0" applyFont="1" applyFill="1" applyBorder="1" applyAlignment="1">
      <alignment horizontal="center" vertical="center"/>
    </xf>
    <xf numFmtId="0" fontId="13" fillId="2" borderId="0" xfId="0" applyFont="1" applyFill="1" applyAlignment="1">
      <alignment horizontal="center" vertical="center"/>
    </xf>
    <xf numFmtId="0" fontId="13" fillId="2" borderId="11"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0" fillId="2" borderId="0" xfId="0" applyFill="1" applyAlignment="1">
      <alignment horizontal="right"/>
    </xf>
    <xf numFmtId="0" fontId="0" fillId="4" borderId="0" xfId="0" applyFill="1" applyAlignment="1">
      <alignment horizontal="right"/>
    </xf>
    <xf numFmtId="0" fontId="20" fillId="4" borderId="0" xfId="0" applyFont="1" applyFill="1" applyAlignment="1">
      <alignment horizontal="center"/>
    </xf>
    <xf numFmtId="0" fontId="24" fillId="4" borderId="1" xfId="0" applyFont="1" applyFill="1" applyBorder="1" applyAlignment="1">
      <alignment horizontal="right"/>
    </xf>
    <xf numFmtId="0" fontId="0" fillId="4" borderId="1" xfId="0" applyFill="1" applyBorder="1"/>
    <xf numFmtId="0" fontId="25" fillId="2" borderId="14" xfId="0" applyFont="1" applyFill="1" applyBorder="1" applyAlignment="1">
      <alignment horizontal="center" vertical="center"/>
    </xf>
    <xf numFmtId="0" fontId="0" fillId="4" borderId="11" xfId="0" applyFill="1" applyBorder="1" applyAlignment="1">
      <alignment horizontal="right"/>
    </xf>
    <xf numFmtId="0" fontId="0" fillId="4" borderId="11" xfId="0" applyFill="1" applyBorder="1"/>
    <xf numFmtId="9" fontId="0" fillId="4" borderId="11" xfId="1" applyFont="1" applyFill="1" applyBorder="1" applyAlignment="1">
      <alignment horizontal="center"/>
    </xf>
    <xf numFmtId="0" fontId="0" fillId="4" borderId="10" xfId="0" applyFill="1" applyBorder="1" applyAlignment="1">
      <alignment horizontal="right"/>
    </xf>
    <xf numFmtId="0" fontId="20" fillId="4" borderId="10" xfId="0" applyFont="1" applyFill="1" applyBorder="1" applyAlignment="1">
      <alignment horizontal="center"/>
    </xf>
    <xf numFmtId="0" fontId="0" fillId="4" borderId="6" xfId="0" applyFill="1" applyBorder="1" applyAlignment="1">
      <alignment horizontal="right"/>
    </xf>
    <xf numFmtId="0" fontId="24" fillId="4" borderId="7" xfId="0" applyFont="1" applyFill="1" applyBorder="1" applyAlignment="1">
      <alignment horizontal="right"/>
    </xf>
    <xf numFmtId="0" fontId="24" fillId="4" borderId="7" xfId="0" applyFont="1" applyFill="1" applyBorder="1"/>
    <xf numFmtId="0" fontId="26" fillId="4" borderId="7" xfId="0" applyFont="1" applyFill="1" applyBorder="1" applyAlignment="1">
      <alignment horizontal="center"/>
    </xf>
    <xf numFmtId="0" fontId="7" fillId="2" borderId="0" xfId="0" applyFont="1" applyFill="1" applyAlignment="1">
      <alignment horizontal="right"/>
    </xf>
    <xf numFmtId="165" fontId="7" fillId="2" borderId="0" xfId="0" applyNumberFormat="1" applyFont="1" applyFill="1" applyAlignment="1">
      <alignment horizontal="right"/>
    </xf>
    <xf numFmtId="0" fontId="18" fillId="2" borderId="0" xfId="0" applyFont="1" applyFill="1" applyAlignment="1">
      <alignment horizontal="right"/>
    </xf>
    <xf numFmtId="0" fontId="12" fillId="2" borderId="0" xfId="0" applyFont="1" applyFill="1" applyAlignment="1">
      <alignment horizontal="right"/>
    </xf>
    <xf numFmtId="0" fontId="0" fillId="2" borderId="0" xfId="0" applyFill="1" applyAlignment="1">
      <alignment vertical="top"/>
    </xf>
    <xf numFmtId="0" fontId="0" fillId="2" borderId="0" xfId="0" applyFill="1" applyAlignment="1">
      <alignment horizontal="center" vertical="top"/>
    </xf>
    <xf numFmtId="0" fontId="10" fillId="2" borderId="0" xfId="0" applyFont="1" applyFill="1" applyAlignment="1">
      <alignment vertical="top"/>
    </xf>
    <xf numFmtId="0" fontId="3" fillId="4" borderId="10" xfId="0" applyFont="1" applyFill="1" applyBorder="1"/>
    <xf numFmtId="0" fontId="3" fillId="4" borderId="0" xfId="0" applyFont="1" applyFill="1"/>
    <xf numFmtId="0" fontId="3" fillId="4" borderId="6" xfId="0" applyFont="1" applyFill="1" applyBorder="1"/>
    <xf numFmtId="0" fontId="7" fillId="2" borderId="0" xfId="0" applyFont="1" applyFill="1" applyAlignment="1">
      <alignment horizontal="center"/>
    </xf>
    <xf numFmtId="0" fontId="26" fillId="2" borderId="11" xfId="0" applyFont="1" applyFill="1" applyBorder="1" applyAlignment="1">
      <alignment vertical="center" wrapText="1"/>
    </xf>
    <xf numFmtId="0" fontId="26" fillId="2" borderId="7" xfId="0" applyFont="1" applyFill="1" applyBorder="1" applyAlignment="1">
      <alignment vertical="center" wrapText="1"/>
    </xf>
    <xf numFmtId="0" fontId="26" fillId="2" borderId="8" xfId="0" applyFont="1" applyFill="1" applyBorder="1" applyAlignment="1">
      <alignment vertical="center" wrapText="1"/>
    </xf>
    <xf numFmtId="0" fontId="3" fillId="2" borderId="0" xfId="0" applyFont="1" applyFill="1" applyAlignment="1">
      <alignment horizontal="center" vertical="center"/>
    </xf>
    <xf numFmtId="0" fontId="7" fillId="2" borderId="0" xfId="0" applyFont="1" applyFill="1" applyAlignment="1">
      <alignment horizontal="right" vertical="top"/>
    </xf>
    <xf numFmtId="0" fontId="0" fillId="2" borderId="0" xfId="0" applyFill="1" applyAlignment="1">
      <alignment horizontal="left" vertical="top"/>
    </xf>
    <xf numFmtId="0" fontId="0" fillId="2" borderId="0" xfId="0" applyFill="1" applyAlignment="1">
      <alignment horizontal="left" vertical="top" wrapText="1"/>
    </xf>
    <xf numFmtId="0" fontId="3" fillId="2" borderId="0" xfId="0" applyFont="1" applyFill="1"/>
    <xf numFmtId="0" fontId="2" fillId="2" borderId="0" xfId="0" applyFont="1" applyFill="1" applyAlignment="1">
      <alignment vertical="top"/>
    </xf>
    <xf numFmtId="0" fontId="19" fillId="2" borderId="0" xfId="0" applyFont="1" applyFill="1"/>
    <xf numFmtId="0" fontId="19" fillId="2" borderId="0" xfId="0" applyFont="1" applyFill="1" applyAlignment="1">
      <alignment horizontal="center"/>
    </xf>
    <xf numFmtId="0" fontId="23" fillId="2" borderId="0" xfId="0" applyFont="1" applyFill="1" applyAlignment="1">
      <alignment horizontal="center" vertical="top"/>
    </xf>
    <xf numFmtId="0" fontId="19" fillId="2" borderId="0" xfId="0" applyFont="1" applyFill="1" applyAlignment="1">
      <alignment horizontal="center" vertical="center"/>
    </xf>
    <xf numFmtId="0" fontId="21" fillId="2" borderId="0" xfId="0" applyFont="1" applyFill="1" applyAlignment="1">
      <alignment horizontal="center" vertical="center"/>
    </xf>
    <xf numFmtId="0" fontId="1" fillId="2" borderId="0" xfId="0" applyFont="1" applyFill="1" applyAlignment="1">
      <alignment vertical="top"/>
    </xf>
    <xf numFmtId="0" fontId="32" fillId="2" borderId="0" xfId="0" applyFont="1" applyFill="1" applyAlignment="1">
      <alignment vertical="center"/>
    </xf>
    <xf numFmtId="0" fontId="30" fillId="2" borderId="0" xfId="0" applyFont="1" applyFill="1"/>
    <xf numFmtId="0" fontId="19" fillId="2" borderId="0" xfId="0" applyFont="1" applyFill="1" applyAlignment="1">
      <alignment vertical="center"/>
    </xf>
    <xf numFmtId="0" fontId="2" fillId="2" borderId="17" xfId="0" applyFont="1" applyFill="1" applyBorder="1"/>
    <xf numFmtId="0" fontId="2" fillId="2" borderId="17" xfId="0" applyFont="1" applyFill="1" applyBorder="1" applyAlignment="1">
      <alignment vertical="center"/>
    </xf>
    <xf numFmtId="0" fontId="2" fillId="2" borderId="19" xfId="0" applyFont="1" applyFill="1" applyBorder="1" applyAlignment="1">
      <alignment horizontal="left" vertical="center" indent="1"/>
    </xf>
    <xf numFmtId="0" fontId="2" fillId="2" borderId="20" xfId="0" applyFont="1" applyFill="1" applyBorder="1" applyAlignment="1">
      <alignment horizontal="left" vertical="center" indent="1"/>
    </xf>
    <xf numFmtId="0" fontId="34" fillId="2" borderId="0" xfId="0" applyFont="1" applyFill="1"/>
    <xf numFmtId="0" fontId="35" fillId="2" borderId="0" xfId="0" applyFont="1" applyFill="1" applyAlignment="1">
      <alignment horizontal="right"/>
    </xf>
    <xf numFmtId="0" fontId="35" fillId="2" borderId="0" xfId="0" applyFont="1" applyFill="1" applyAlignment="1">
      <alignment vertical="top"/>
    </xf>
    <xf numFmtId="0" fontId="34" fillId="2" borderId="0" xfId="0" applyFont="1" applyFill="1" applyAlignment="1">
      <alignment horizontal="left" vertical="top"/>
    </xf>
    <xf numFmtId="0" fontId="38" fillId="2" borderId="1" xfId="0" applyFont="1" applyFill="1" applyBorder="1" applyAlignment="1">
      <alignment horizontal="center" vertical="top"/>
    </xf>
    <xf numFmtId="0" fontId="38" fillId="2" borderId="18" xfId="0" applyFont="1" applyFill="1" applyBorder="1" applyAlignment="1">
      <alignment horizontal="left" vertical="top" indent="1"/>
    </xf>
    <xf numFmtId="0" fontId="40" fillId="2" borderId="1" xfId="0" applyFont="1" applyFill="1" applyBorder="1" applyAlignment="1">
      <alignment horizontal="left" vertical="top" wrapText="1" indent="1"/>
    </xf>
    <xf numFmtId="0" fontId="38" fillId="2" borderId="0" xfId="0" applyFont="1" applyFill="1" applyAlignment="1">
      <alignment horizontal="center"/>
    </xf>
    <xf numFmtId="0" fontId="38" fillId="2" borderId="0" xfId="0" applyFont="1" applyFill="1" applyAlignment="1">
      <alignment horizontal="center" vertical="top" textRotation="90"/>
    </xf>
    <xf numFmtId="0" fontId="34" fillId="2" borderId="0" xfId="0" applyFont="1" applyFill="1" applyAlignment="1">
      <alignment horizontal="center"/>
    </xf>
    <xf numFmtId="0" fontId="34" fillId="2" borderId="6" xfId="0" applyFont="1" applyFill="1" applyBorder="1" applyAlignment="1">
      <alignment horizontal="center" vertical="center"/>
    </xf>
    <xf numFmtId="0" fontId="34" fillId="2" borderId="7" xfId="0" applyFont="1" applyFill="1" applyBorder="1" applyAlignment="1">
      <alignment horizontal="center" vertical="center"/>
    </xf>
    <xf numFmtId="0" fontId="42" fillId="2" borderId="0" xfId="0" applyFont="1" applyFill="1" applyAlignment="1">
      <alignment horizontal="center" vertical="center"/>
    </xf>
    <xf numFmtId="0" fontId="34" fillId="2" borderId="0" xfId="0" applyFont="1" applyFill="1" applyAlignment="1">
      <alignment horizontal="center" vertical="center"/>
    </xf>
    <xf numFmtId="0" fontId="34" fillId="2" borderId="0" xfId="0" applyFont="1" applyFill="1" applyAlignment="1">
      <alignment vertical="center"/>
    </xf>
    <xf numFmtId="0" fontId="34" fillId="2" borderId="1" xfId="0" applyFont="1" applyFill="1" applyBorder="1" applyAlignment="1">
      <alignment vertical="center"/>
    </xf>
    <xf numFmtId="0" fontId="36" fillId="2" borderId="0" xfId="0" applyFont="1" applyFill="1" applyAlignment="1">
      <alignment vertical="center" wrapText="1"/>
    </xf>
    <xf numFmtId="0" fontId="38" fillId="2" borderId="0" xfId="0" applyFont="1" applyFill="1" applyAlignment="1">
      <alignment vertical="center" wrapText="1"/>
    </xf>
    <xf numFmtId="0" fontId="39" fillId="2" borderId="0" xfId="0" applyFont="1" applyFill="1" applyAlignment="1">
      <alignment vertical="center"/>
    </xf>
    <xf numFmtId="0" fontId="41" fillId="2" borderId="0" xfId="0" applyFont="1" applyFill="1" applyAlignment="1">
      <alignment vertical="top" wrapText="1"/>
    </xf>
    <xf numFmtId="0" fontId="46" fillId="5" borderId="9" xfId="0" applyFont="1" applyFill="1" applyBorder="1" applyAlignment="1">
      <alignment horizontal="center" vertical="center"/>
    </xf>
    <xf numFmtId="0" fontId="46" fillId="5" borderId="0" xfId="0" applyFont="1" applyFill="1" applyAlignment="1">
      <alignment horizontal="right"/>
    </xf>
    <xf numFmtId="0" fontId="46" fillId="5" borderId="21" xfId="0" applyFont="1" applyFill="1" applyBorder="1" applyAlignment="1">
      <alignment horizontal="center"/>
    </xf>
    <xf numFmtId="0" fontId="43" fillId="2" borderId="0" xfId="0" applyFont="1" applyFill="1" applyAlignment="1">
      <alignment vertical="center"/>
    </xf>
    <xf numFmtId="0" fontId="3" fillId="2" borderId="0" xfId="0" applyFont="1" applyFill="1" applyAlignment="1">
      <alignment vertical="top"/>
    </xf>
    <xf numFmtId="0" fontId="19" fillId="2" borderId="0" xfId="0" applyFont="1" applyFill="1" applyAlignment="1">
      <alignment horizontal="center" vertical="top"/>
    </xf>
    <xf numFmtId="0" fontId="13" fillId="2" borderId="0" xfId="0" applyFont="1" applyFill="1" applyAlignment="1">
      <alignment horizontal="right" vertical="top"/>
    </xf>
    <xf numFmtId="0" fontId="25" fillId="2" borderId="16" xfId="0" applyFont="1" applyFill="1" applyBorder="1" applyAlignment="1">
      <alignment horizontal="center"/>
    </xf>
    <xf numFmtId="0" fontId="25" fillId="2" borderId="12" xfId="0" applyFont="1" applyFill="1" applyBorder="1" applyAlignment="1">
      <alignment horizontal="center" vertical="center"/>
    </xf>
    <xf numFmtId="0" fontId="26" fillId="2" borderId="0" xfId="0" applyFont="1" applyFill="1" applyAlignment="1">
      <alignment vertical="center"/>
    </xf>
    <xf numFmtId="0" fontId="6" fillId="2" borderId="0" xfId="0" applyFont="1" applyFill="1" applyAlignment="1">
      <alignment horizontal="center"/>
    </xf>
    <xf numFmtId="0" fontId="33" fillId="2" borderId="0" xfId="0" applyFont="1" applyFill="1" applyAlignment="1">
      <alignment horizontal="center"/>
    </xf>
    <xf numFmtId="0" fontId="34" fillId="4" borderId="11" xfId="0" applyFont="1" applyFill="1" applyBorder="1" applyAlignment="1">
      <alignment vertical="center"/>
    </xf>
    <xf numFmtId="0" fontId="34" fillId="4" borderId="7" xfId="0" applyFont="1" applyFill="1" applyBorder="1" applyAlignment="1">
      <alignment vertical="center"/>
    </xf>
    <xf numFmtId="0" fontId="34" fillId="4" borderId="8" xfId="0" applyFont="1" applyFill="1" applyBorder="1" applyAlignment="1">
      <alignment vertical="center"/>
    </xf>
    <xf numFmtId="0" fontId="47" fillId="4" borderId="11" xfId="0" applyFont="1" applyFill="1" applyBorder="1" applyAlignment="1">
      <alignment horizontal="center" vertical="center"/>
    </xf>
    <xf numFmtId="0" fontId="47" fillId="4" borderId="7" xfId="0" applyFont="1" applyFill="1" applyBorder="1" applyAlignment="1">
      <alignment horizontal="center" vertical="center"/>
    </xf>
    <xf numFmtId="0" fontId="47" fillId="4" borderId="8" xfId="0" applyFont="1" applyFill="1" applyBorder="1" applyAlignment="1">
      <alignment horizontal="center" vertical="center"/>
    </xf>
    <xf numFmtId="0" fontId="48" fillId="2" borderId="0" xfId="0" applyFont="1" applyFill="1" applyAlignment="1">
      <alignment horizontal="center" vertical="center"/>
    </xf>
    <xf numFmtId="0" fontId="48" fillId="2" borderId="1" xfId="0" applyFont="1" applyFill="1" applyBorder="1" applyAlignment="1">
      <alignment horizontal="center"/>
    </xf>
    <xf numFmtId="0" fontId="49" fillId="2" borderId="0" xfId="0" applyFont="1" applyFill="1" applyAlignment="1">
      <alignment horizontal="center" vertical="center"/>
    </xf>
    <xf numFmtId="0" fontId="19" fillId="2" borderId="10" xfId="0" applyFont="1" applyFill="1" applyBorder="1" applyAlignment="1">
      <alignment horizontal="center" vertical="center"/>
    </xf>
    <xf numFmtId="0" fontId="19" fillId="2" borderId="10" xfId="0" applyFont="1" applyFill="1" applyBorder="1" applyAlignment="1">
      <alignment vertical="center"/>
    </xf>
    <xf numFmtId="0" fontId="51" fillId="2" borderId="0" xfId="0" applyFont="1" applyFill="1" applyAlignment="1">
      <alignment horizontal="center" vertical="center"/>
    </xf>
    <xf numFmtId="0" fontId="17" fillId="2" borderId="0" xfId="0" applyFont="1" applyFill="1" applyAlignment="1">
      <alignment horizontal="center" vertical="center"/>
    </xf>
    <xf numFmtId="0" fontId="15" fillId="2" borderId="0" xfId="0" applyFont="1" applyFill="1" applyAlignment="1">
      <alignment horizontal="center" vertical="center"/>
    </xf>
    <xf numFmtId="0" fontId="46" fillId="5" borderId="1" xfId="0" applyFont="1" applyFill="1" applyBorder="1" applyAlignment="1">
      <alignment horizontal="left" vertical="top" wrapText="1"/>
    </xf>
    <xf numFmtId="0" fontId="16" fillId="2" borderId="0" xfId="0" applyFont="1" applyFill="1" applyAlignment="1">
      <alignment vertical="center"/>
    </xf>
    <xf numFmtId="0" fontId="52" fillId="2" borderId="0" xfId="0" applyFont="1" applyFill="1" applyAlignment="1">
      <alignment horizontal="center" vertical="center"/>
    </xf>
    <xf numFmtId="0" fontId="46" fillId="5" borderId="0" xfId="0" applyFont="1" applyFill="1" applyAlignment="1">
      <alignment vertical="center"/>
    </xf>
    <xf numFmtId="0" fontId="0" fillId="2" borderId="0" xfId="0" applyFill="1" applyAlignment="1">
      <alignment horizontal="center" vertical="center"/>
    </xf>
    <xf numFmtId="0" fontId="3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3" fillId="2" borderId="10" xfId="0" applyFont="1" applyFill="1" applyBorder="1" applyAlignment="1">
      <alignment horizontal="center" vertical="center"/>
    </xf>
    <xf numFmtId="0" fontId="26" fillId="2" borderId="10" xfId="0" applyFont="1" applyFill="1" applyBorder="1" applyAlignment="1">
      <alignment vertical="center" wrapText="1"/>
    </xf>
    <xf numFmtId="0" fontId="50" fillId="2" borderId="0" xfId="0" applyFont="1" applyFill="1" applyAlignment="1">
      <alignment horizontal="center" vertical="center"/>
    </xf>
    <xf numFmtId="0" fontId="12" fillId="2" borderId="0" xfId="0" applyFont="1" applyFill="1" applyAlignment="1">
      <alignment horizontal="right" vertical="center"/>
    </xf>
    <xf numFmtId="0" fontId="2" fillId="2" borderId="0" xfId="0" applyFont="1" applyFill="1"/>
    <xf numFmtId="0" fontId="25" fillId="2" borderId="0" xfId="0" applyFont="1" applyFill="1" applyAlignment="1">
      <alignment horizontal="center"/>
    </xf>
    <xf numFmtId="0" fontId="46" fillId="5" borderId="4" xfId="0" applyFont="1" applyFill="1" applyBorder="1" applyAlignment="1">
      <alignment horizontal="center" vertical="top" wrapText="1"/>
    </xf>
    <xf numFmtId="0" fontId="31" fillId="2" borderId="0" xfId="0" applyFont="1" applyFill="1"/>
    <xf numFmtId="0" fontId="56" fillId="2" borderId="0" xfId="0" applyFont="1" applyFill="1" applyAlignment="1">
      <alignment vertical="center"/>
    </xf>
    <xf numFmtId="0" fontId="41" fillId="2" borderId="0" xfId="0" applyFont="1" applyFill="1" applyAlignment="1">
      <alignment horizontal="left" wrapText="1" indent="1"/>
    </xf>
    <xf numFmtId="0" fontId="41" fillId="2" borderId="6" xfId="0" applyFont="1" applyFill="1" applyBorder="1" applyAlignment="1">
      <alignment horizontal="left" vertical="center" wrapText="1" indent="1"/>
    </xf>
    <xf numFmtId="0" fontId="41" fillId="2" borderId="7" xfId="0" applyFont="1" applyFill="1" applyBorder="1" applyAlignment="1">
      <alignment horizontal="left" vertical="center" wrapText="1" indent="1"/>
    </xf>
    <xf numFmtId="0" fontId="41" fillId="2" borderId="0" xfId="0" applyFont="1" applyFill="1" applyAlignment="1">
      <alignment horizontal="left" vertical="center" wrapText="1" indent="1"/>
    </xf>
    <xf numFmtId="0" fontId="41" fillId="2" borderId="11" xfId="0" applyFont="1" applyFill="1" applyBorder="1" applyAlignment="1">
      <alignment vertical="center" wrapText="1"/>
    </xf>
    <xf numFmtId="0" fontId="41" fillId="2" borderId="7" xfId="0" applyFont="1" applyFill="1" applyBorder="1" applyAlignment="1">
      <alignment vertical="center" wrapText="1"/>
    </xf>
    <xf numFmtId="0" fontId="41" fillId="2" borderId="8" xfId="0" applyFont="1" applyFill="1" applyBorder="1" applyAlignment="1">
      <alignment vertical="center" wrapText="1"/>
    </xf>
    <xf numFmtId="0" fontId="41" fillId="2" borderId="0" xfId="0" applyFont="1" applyFill="1" applyAlignment="1">
      <alignment vertical="center" wrapText="1"/>
    </xf>
    <xf numFmtId="0" fontId="41" fillId="2" borderId="10" xfId="0" applyFont="1" applyFill="1" applyBorder="1" applyAlignment="1">
      <alignment vertical="center" wrapText="1"/>
    </xf>
    <xf numFmtId="0" fontId="57" fillId="5" borderId="0" xfId="0" applyFont="1" applyFill="1" applyAlignment="1">
      <alignment horizontal="center"/>
    </xf>
    <xf numFmtId="0" fontId="38" fillId="2" borderId="1" xfId="0" applyFont="1" applyFill="1" applyBorder="1"/>
    <xf numFmtId="0" fontId="29" fillId="6" borderId="12" xfId="0" applyFont="1" applyFill="1" applyBorder="1" applyAlignment="1">
      <alignment horizontal="center" vertical="center"/>
    </xf>
    <xf numFmtId="0" fontId="34" fillId="6" borderId="11" xfId="0" applyFont="1" applyFill="1" applyBorder="1" applyAlignment="1">
      <alignment horizontal="right"/>
    </xf>
    <xf numFmtId="0" fontId="34" fillId="6" borderId="7" xfId="0" applyFont="1" applyFill="1" applyBorder="1" applyAlignment="1">
      <alignment horizontal="right"/>
    </xf>
    <xf numFmtId="0" fontId="34" fillId="6" borderId="8" xfId="0" applyFont="1" applyFill="1" applyBorder="1" applyAlignment="1">
      <alignment horizontal="right"/>
    </xf>
    <xf numFmtId="0" fontId="34" fillId="8" borderId="7" xfId="0" applyFont="1" applyFill="1" applyBorder="1" applyAlignment="1">
      <alignment horizontal="center" vertical="center"/>
    </xf>
    <xf numFmtId="0" fontId="19" fillId="8" borderId="7" xfId="0" applyFont="1" applyFill="1" applyBorder="1" applyAlignment="1">
      <alignment horizontal="center" vertical="center"/>
    </xf>
    <xf numFmtId="0" fontId="19" fillId="8" borderId="7" xfId="0" applyFont="1" applyFill="1" applyBorder="1" applyAlignment="1">
      <alignment vertical="center"/>
    </xf>
    <xf numFmtId="0" fontId="2" fillId="8" borderId="20" xfId="0" applyFont="1" applyFill="1" applyBorder="1" applyAlignment="1">
      <alignment horizontal="left" vertical="center" indent="1"/>
    </xf>
    <xf numFmtId="0" fontId="41" fillId="8" borderId="7" xfId="0" applyFont="1" applyFill="1" applyBorder="1" applyAlignment="1">
      <alignment horizontal="left" vertical="center" wrapText="1" indent="1"/>
    </xf>
    <xf numFmtId="0" fontId="19" fillId="8" borderId="8" xfId="0" applyFont="1" applyFill="1" applyBorder="1" applyAlignment="1">
      <alignment vertical="center"/>
    </xf>
    <xf numFmtId="0" fontId="19" fillId="8" borderId="10" xfId="0" applyFont="1" applyFill="1" applyBorder="1" applyAlignment="1">
      <alignment vertical="center"/>
    </xf>
    <xf numFmtId="0" fontId="13" fillId="8" borderId="10" xfId="0" applyFont="1" applyFill="1" applyBorder="1" applyAlignment="1">
      <alignment horizontal="center" vertical="center"/>
    </xf>
    <xf numFmtId="0" fontId="26" fillId="8" borderId="10" xfId="0" applyFont="1" applyFill="1" applyBorder="1" applyAlignment="1">
      <alignment vertical="center" wrapText="1"/>
    </xf>
    <xf numFmtId="0" fontId="41" fillId="8" borderId="10" xfId="0" applyFont="1" applyFill="1" applyBorder="1" applyAlignment="1">
      <alignment vertical="center" wrapText="1"/>
    </xf>
    <xf numFmtId="0" fontId="13" fillId="8" borderId="8" xfId="0" applyFont="1" applyFill="1" applyBorder="1" applyAlignment="1">
      <alignment horizontal="center" vertical="center"/>
    </xf>
    <xf numFmtId="0" fontId="26" fillId="8" borderId="8" xfId="0" applyFont="1" applyFill="1" applyBorder="1" applyAlignment="1">
      <alignment vertical="center" wrapText="1"/>
    </xf>
    <xf numFmtId="0" fontId="41" fillId="8" borderId="8" xfId="0" applyFont="1" applyFill="1" applyBorder="1" applyAlignment="1">
      <alignment vertical="center" wrapText="1"/>
    </xf>
    <xf numFmtId="0" fontId="60" fillId="2" borderId="0" xfId="0" applyFont="1" applyFill="1"/>
    <xf numFmtId="0" fontId="60" fillId="2" borderId="0" xfId="0" applyFont="1" applyFill="1" applyAlignment="1">
      <alignment horizontal="right"/>
    </xf>
    <xf numFmtId="0" fontId="60" fillId="2" borderId="0" xfId="0" applyFont="1" applyFill="1" applyAlignment="1">
      <alignment horizontal="left"/>
    </xf>
    <xf numFmtId="15" fontId="60" fillId="2" borderId="0" xfId="0" applyNumberFormat="1" applyFont="1" applyFill="1" applyAlignment="1">
      <alignment horizontal="left"/>
    </xf>
    <xf numFmtId="0" fontId="63" fillId="7" borderId="0" xfId="0" applyFont="1" applyFill="1" applyAlignment="1">
      <alignment horizontal="center"/>
    </xf>
    <xf numFmtId="0" fontId="64" fillId="2" borderId="0" xfId="2" applyFill="1" applyAlignment="1">
      <alignment wrapText="1"/>
    </xf>
    <xf numFmtId="0" fontId="25" fillId="2" borderId="0" xfId="0" applyFont="1" applyFill="1" applyAlignment="1">
      <alignment horizontal="center" vertical="center"/>
    </xf>
    <xf numFmtId="0" fontId="24" fillId="2" borderId="0" xfId="0" applyFont="1" applyFill="1" applyAlignment="1">
      <alignment horizontal="center"/>
    </xf>
    <xf numFmtId="0" fontId="24" fillId="2" borderId="0" xfId="0" applyFont="1" applyFill="1" applyAlignment="1">
      <alignment horizontal="right"/>
    </xf>
    <xf numFmtId="0" fontId="38" fillId="2" borderId="30" xfId="0" applyFont="1" applyFill="1" applyBorder="1" applyAlignment="1">
      <alignment horizontal="right" vertical="center"/>
    </xf>
    <xf numFmtId="0" fontId="0" fillId="6" borderId="0" xfId="0" applyFill="1"/>
    <xf numFmtId="0" fontId="0" fillId="6" borderId="30" xfId="0" applyFill="1" applyBorder="1"/>
    <xf numFmtId="0" fontId="18" fillId="6" borderId="30" xfId="0" applyFont="1" applyFill="1" applyBorder="1" applyAlignment="1">
      <alignment horizontal="right"/>
    </xf>
    <xf numFmtId="0" fontId="66" fillId="6" borderId="0" xfId="0" applyFont="1" applyFill="1" applyAlignment="1">
      <alignment horizontal="center"/>
    </xf>
    <xf numFmtId="0" fontId="67" fillId="2" borderId="0" xfId="0" applyFont="1" applyFill="1"/>
    <xf numFmtId="0" fontId="38" fillId="2" borderId="0" xfId="0" applyFont="1" applyFill="1"/>
    <xf numFmtId="0" fontId="68" fillId="2" borderId="0" xfId="0" applyFont="1" applyFill="1"/>
    <xf numFmtId="0" fontId="67" fillId="2" borderId="1" xfId="0" applyFont="1" applyFill="1" applyBorder="1"/>
    <xf numFmtId="0" fontId="0" fillId="2" borderId="1" xfId="0" applyFill="1" applyBorder="1"/>
    <xf numFmtId="0" fontId="34" fillId="2" borderId="1" xfId="0" applyFont="1" applyFill="1" applyBorder="1"/>
    <xf numFmtId="0" fontId="34" fillId="2" borderId="0" xfId="0" applyFont="1" applyFill="1" applyAlignment="1">
      <alignment wrapText="1"/>
    </xf>
    <xf numFmtId="0" fontId="0" fillId="2" borderId="0" xfId="0" applyFill="1" applyAlignment="1">
      <alignment wrapText="1"/>
    </xf>
    <xf numFmtId="0" fontId="68" fillId="2" borderId="1" xfId="0" applyFont="1" applyFill="1" applyBorder="1"/>
    <xf numFmtId="0" fontId="69" fillId="2" borderId="0" xfId="0" applyFont="1" applyFill="1"/>
    <xf numFmtId="0" fontId="6" fillId="2" borderId="0" xfId="0" applyFont="1" applyFill="1"/>
    <xf numFmtId="0" fontId="35" fillId="2" borderId="0" xfId="0" applyFont="1" applyFill="1" applyAlignment="1">
      <alignment horizontal="left"/>
    </xf>
    <xf numFmtId="166" fontId="6" fillId="2" borderId="0" xfId="1" applyNumberFormat="1" applyFont="1" applyFill="1" applyAlignment="1">
      <alignment horizontal="left"/>
    </xf>
    <xf numFmtId="0" fontId="13" fillId="2" borderId="0" xfId="0" applyFont="1" applyFill="1" applyAlignment="1">
      <alignment horizontal="left" vertical="top"/>
    </xf>
    <xf numFmtId="0" fontId="61" fillId="2" borderId="0" xfId="0" applyFont="1" applyFill="1"/>
    <xf numFmtId="0" fontId="59" fillId="2" borderId="0" xfId="0" applyFont="1" applyFill="1"/>
    <xf numFmtId="0" fontId="70" fillId="2" borderId="0" xfId="0" quotePrefix="1" applyFont="1" applyFill="1"/>
    <xf numFmtId="0" fontId="17" fillId="2" borderId="0" xfId="0" applyFont="1" applyFill="1" applyAlignment="1">
      <alignment horizontal="center" vertical="top"/>
    </xf>
    <xf numFmtId="0" fontId="54" fillId="2" borderId="7" xfId="0" applyFont="1" applyFill="1" applyBorder="1" applyAlignment="1">
      <alignment horizontal="center" vertical="top"/>
    </xf>
    <xf numFmtId="0" fontId="17" fillId="2" borderId="7" xfId="0" applyFont="1" applyFill="1" applyBorder="1" applyAlignment="1">
      <alignment horizontal="center" vertical="top"/>
    </xf>
    <xf numFmtId="0" fontId="16" fillId="2" borderId="7" xfId="0" applyFont="1" applyFill="1" applyBorder="1" applyAlignment="1">
      <alignment horizontal="center" vertical="top"/>
    </xf>
    <xf numFmtId="0" fontId="17" fillId="2" borderId="7" xfId="0" applyFont="1" applyFill="1" applyBorder="1" applyAlignment="1">
      <alignment vertical="top"/>
    </xf>
    <xf numFmtId="0" fontId="8" fillId="2" borderId="7" xfId="0" applyFont="1" applyFill="1" applyBorder="1" applyAlignment="1">
      <alignment vertical="top"/>
    </xf>
    <xf numFmtId="0" fontId="54" fillId="2" borderId="7" xfId="0" applyFont="1" applyFill="1" applyBorder="1" applyAlignment="1">
      <alignment horizontal="left" vertical="top"/>
    </xf>
    <xf numFmtId="0" fontId="54" fillId="2" borderId="0" xfId="0" applyFont="1" applyFill="1" applyAlignment="1">
      <alignment horizontal="center" vertical="top"/>
    </xf>
    <xf numFmtId="0" fontId="16" fillId="2" borderId="0" xfId="0" applyFont="1" applyFill="1" applyAlignment="1">
      <alignment horizontal="center" vertical="top"/>
    </xf>
    <xf numFmtId="0" fontId="17" fillId="2" borderId="0" xfId="0" applyFont="1" applyFill="1" applyAlignment="1">
      <alignment vertical="top"/>
    </xf>
    <xf numFmtId="0" fontId="8" fillId="2" borderId="0" xfId="0" applyFont="1" applyFill="1" applyAlignment="1">
      <alignment vertical="top"/>
    </xf>
    <xf numFmtId="0" fontId="54" fillId="2" borderId="0" xfId="0" applyFont="1" applyFill="1" applyAlignment="1">
      <alignment horizontal="left" vertical="top"/>
    </xf>
    <xf numFmtId="0" fontId="55" fillId="2" borderId="0" xfId="0" applyFont="1" applyFill="1" applyAlignment="1">
      <alignment vertical="center"/>
    </xf>
    <xf numFmtId="0" fontId="53"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vertical="center" wrapText="1"/>
    </xf>
    <xf numFmtId="0" fontId="14" fillId="2" borderId="1" xfId="0" applyFont="1" applyFill="1" applyBorder="1" applyAlignment="1">
      <alignment vertical="center" wrapText="1"/>
    </xf>
    <xf numFmtId="0" fontId="9" fillId="2" borderId="0" xfId="0" applyFont="1" applyFill="1" applyAlignment="1">
      <alignment vertical="center" wrapText="1"/>
    </xf>
    <xf numFmtId="0" fontId="16" fillId="2" borderId="0" xfId="0" applyFont="1" applyFill="1" applyAlignment="1">
      <alignment vertical="center" wrapText="1"/>
    </xf>
    <xf numFmtId="0" fontId="49" fillId="2" borderId="0" xfId="0" applyFont="1" applyFill="1" applyAlignment="1">
      <alignment horizontal="center" vertical="center" wrapText="1"/>
    </xf>
    <xf numFmtId="0" fontId="16" fillId="2" borderId="7" xfId="0" applyFont="1" applyFill="1" applyBorder="1" applyAlignment="1">
      <alignment vertical="top" wrapText="1"/>
    </xf>
    <xf numFmtId="0" fontId="16" fillId="2" borderId="0" xfId="0" applyFont="1" applyFill="1" applyAlignment="1">
      <alignment vertical="top" wrapText="1"/>
    </xf>
    <xf numFmtId="0" fontId="15" fillId="2" borderId="0" xfId="0" applyFont="1" applyFill="1" applyAlignment="1">
      <alignment horizontal="center" vertical="center" wrapText="1"/>
    </xf>
    <xf numFmtId="0" fontId="17" fillId="2" borderId="7" xfId="0" applyFont="1" applyFill="1" applyBorder="1" applyAlignment="1">
      <alignment vertical="top" wrapText="1"/>
    </xf>
    <xf numFmtId="0" fontId="17" fillId="2" borderId="0" xfId="0" applyFont="1" applyFill="1" applyAlignment="1">
      <alignment vertical="top" wrapText="1"/>
    </xf>
    <xf numFmtId="0" fontId="16" fillId="2" borderId="0" xfId="0" applyFont="1" applyFill="1" applyAlignment="1">
      <alignment horizontal="center" vertical="center" wrapText="1"/>
    </xf>
    <xf numFmtId="0" fontId="14" fillId="2" borderId="1" xfId="0" applyFont="1" applyFill="1" applyBorder="1" applyAlignment="1">
      <alignment horizontal="left" vertical="center" wrapText="1"/>
    </xf>
    <xf numFmtId="0" fontId="16" fillId="2" borderId="7"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31" xfId="0" applyFont="1" applyFill="1" applyBorder="1" applyAlignment="1">
      <alignment vertical="center" wrapText="1"/>
    </xf>
    <xf numFmtId="0" fontId="15" fillId="2" borderId="31" xfId="0" applyFont="1" applyFill="1" applyBorder="1" applyAlignment="1">
      <alignment horizontal="center" vertical="center" wrapText="1"/>
    </xf>
    <xf numFmtId="0" fontId="15" fillId="2" borderId="32" xfId="0" applyFont="1" applyFill="1" applyBorder="1" applyAlignment="1">
      <alignment horizontal="left" vertical="center" wrapText="1"/>
    </xf>
    <xf numFmtId="0" fontId="17" fillId="2" borderId="33" xfId="0" applyFont="1" applyFill="1" applyBorder="1" applyAlignment="1">
      <alignment vertical="top" wrapText="1"/>
    </xf>
    <xf numFmtId="0" fontId="0" fillId="2" borderId="31" xfId="0" applyFill="1" applyBorder="1" applyAlignment="1">
      <alignment vertical="top"/>
    </xf>
    <xf numFmtId="0" fontId="17" fillId="2" borderId="31" xfId="0" applyFont="1" applyFill="1" applyBorder="1" applyAlignment="1">
      <alignment vertical="top" wrapText="1"/>
    </xf>
    <xf numFmtId="0" fontId="16" fillId="2" borderId="34" xfId="0" applyFont="1" applyFill="1" applyBorder="1" applyAlignment="1">
      <alignment vertical="center" wrapText="1"/>
    </xf>
    <xf numFmtId="0" fontId="15" fillId="2" borderId="34" xfId="0" applyFont="1" applyFill="1" applyBorder="1" applyAlignment="1">
      <alignment horizontal="center" vertical="center" wrapText="1"/>
    </xf>
    <xf numFmtId="0" fontId="15" fillId="2" borderId="15" xfId="0" applyFont="1" applyFill="1" applyBorder="1" applyAlignment="1">
      <alignment horizontal="left" vertical="center" wrapText="1"/>
    </xf>
    <xf numFmtId="0" fontId="17" fillId="2" borderId="35" xfId="0" applyFont="1" applyFill="1" applyBorder="1" applyAlignment="1">
      <alignment vertical="top" wrapText="1"/>
    </xf>
    <xf numFmtId="0" fontId="0" fillId="2" borderId="34" xfId="0" applyFill="1" applyBorder="1" applyAlignment="1">
      <alignment vertical="top"/>
    </xf>
    <xf numFmtId="0" fontId="17" fillId="2" borderId="34" xfId="0" applyFont="1" applyFill="1" applyBorder="1" applyAlignment="1">
      <alignment vertical="top" wrapText="1"/>
    </xf>
    <xf numFmtId="0" fontId="43" fillId="2" borderId="0" xfId="0" applyFont="1" applyFill="1" applyAlignment="1">
      <alignment horizontal="left" vertical="center"/>
    </xf>
    <xf numFmtId="0" fontId="73" fillId="6" borderId="30" xfId="0" applyFont="1" applyFill="1" applyBorder="1" applyAlignment="1">
      <alignment horizontal="right" vertical="top"/>
    </xf>
    <xf numFmtId="170" fontId="0" fillId="2" borderId="0" xfId="0" applyNumberFormat="1" applyFill="1" applyAlignment="1">
      <alignment horizontal="left"/>
    </xf>
    <xf numFmtId="171" fontId="0" fillId="2" borderId="0" xfId="0" applyNumberFormat="1" applyFill="1" applyAlignment="1">
      <alignment horizontal="left"/>
    </xf>
    <xf numFmtId="173" fontId="0" fillId="2" borderId="0" xfId="0" applyNumberFormat="1" applyFill="1" applyAlignment="1">
      <alignment horizontal="left"/>
    </xf>
    <xf numFmtId="0" fontId="38" fillId="6" borderId="39" xfId="0" applyFont="1" applyFill="1" applyBorder="1" applyAlignment="1">
      <alignment horizontal="right"/>
    </xf>
    <xf numFmtId="0" fontId="34" fillId="2" borderId="0" xfId="0" applyFont="1" applyFill="1" applyAlignment="1">
      <alignment vertical="top" wrapText="1"/>
    </xf>
    <xf numFmtId="0" fontId="75" fillId="2" borderId="0" xfId="0" quotePrefix="1" applyFont="1" applyFill="1"/>
    <xf numFmtId="0" fontId="71" fillId="2" borderId="40" xfId="2" applyFont="1" applyFill="1" applyBorder="1"/>
    <xf numFmtId="0" fontId="34" fillId="2" borderId="40" xfId="0" applyFont="1" applyFill="1" applyBorder="1"/>
    <xf numFmtId="0" fontId="71" fillId="2" borderId="41" xfId="2" applyFont="1" applyFill="1" applyBorder="1"/>
    <xf numFmtId="0" fontId="34" fillId="2" borderId="41" xfId="0" applyFont="1" applyFill="1" applyBorder="1"/>
    <xf numFmtId="0" fontId="41" fillId="7" borderId="7" xfId="0" applyFont="1" applyFill="1" applyBorder="1" applyAlignment="1">
      <alignment horizontal="left" vertical="center" wrapText="1" indent="1"/>
    </xf>
    <xf numFmtId="0" fontId="30" fillId="2" borderId="1" xfId="0" applyFont="1" applyFill="1" applyBorder="1" applyAlignment="1">
      <alignment wrapText="1"/>
    </xf>
    <xf numFmtId="0" fontId="28" fillId="2" borderId="1" xfId="0" applyFont="1" applyFill="1" applyBorder="1" applyAlignment="1">
      <alignment wrapText="1"/>
    </xf>
    <xf numFmtId="0" fontId="54" fillId="2" borderId="11" xfId="0" applyFont="1" applyFill="1" applyBorder="1" applyAlignment="1">
      <alignment horizontal="center" vertical="center"/>
    </xf>
    <xf numFmtId="0" fontId="17" fillId="2" borderId="11" xfId="0" applyFont="1" applyFill="1" applyBorder="1" applyAlignment="1">
      <alignment horizontal="center" vertical="center"/>
    </xf>
    <xf numFmtId="0" fontId="16" fillId="2" borderId="11" xfId="0" applyFont="1" applyFill="1" applyBorder="1" applyAlignment="1">
      <alignment horizontal="center" vertical="center"/>
    </xf>
    <xf numFmtId="0" fontId="16" fillId="9" borderId="11" xfId="0" applyFont="1" applyFill="1" applyBorder="1" applyAlignment="1">
      <alignment horizontal="center" vertical="center"/>
    </xf>
    <xf numFmtId="0" fontId="17" fillId="2" borderId="11" xfId="0" applyFont="1" applyFill="1" applyBorder="1"/>
    <xf numFmtId="0" fontId="16" fillId="2" borderId="11" xfId="0" applyFont="1" applyFill="1" applyBorder="1" applyAlignment="1">
      <alignment vertical="center"/>
    </xf>
    <xf numFmtId="0" fontId="8" fillId="2" borderId="11" xfId="0" applyFont="1" applyFill="1" applyBorder="1" applyAlignment="1">
      <alignment vertical="center"/>
    </xf>
    <xf numFmtId="0" fontId="49" fillId="2" borderId="11" xfId="0" applyFont="1" applyFill="1" applyBorder="1" applyAlignment="1">
      <alignment vertical="center"/>
    </xf>
    <xf numFmtId="0" fontId="17" fillId="2" borderId="11" xfId="0" applyFont="1" applyFill="1" applyBorder="1" applyAlignment="1">
      <alignment vertical="center"/>
    </xf>
    <xf numFmtId="0" fontId="54" fillId="2" borderId="11" xfId="0" applyFont="1" applyFill="1" applyBorder="1" applyAlignment="1">
      <alignment horizontal="left"/>
    </xf>
    <xf numFmtId="0" fontId="17" fillId="2" borderId="11" xfId="0" applyFont="1" applyFill="1" applyBorder="1" applyAlignment="1">
      <alignment horizontal="left"/>
    </xf>
    <xf numFmtId="0" fontId="54" fillId="2" borderId="7" xfId="0" applyFont="1" applyFill="1" applyBorder="1" applyAlignment="1">
      <alignment horizontal="center" vertical="center"/>
    </xf>
    <xf numFmtId="0" fontId="17" fillId="2" borderId="7" xfId="0" applyFont="1" applyFill="1" applyBorder="1" applyAlignment="1">
      <alignment horizontal="center" vertical="center"/>
    </xf>
    <xf numFmtId="0" fontId="16" fillId="2" borderId="7" xfId="0" applyFont="1" applyFill="1" applyBorder="1" applyAlignment="1">
      <alignment horizontal="center" vertical="center"/>
    </xf>
    <xf numFmtId="0" fontId="17" fillId="2" borderId="7" xfId="0" applyFont="1" applyFill="1" applyBorder="1"/>
    <xf numFmtId="0" fontId="16" fillId="2" borderId="7" xfId="0" applyFont="1" applyFill="1" applyBorder="1" applyAlignment="1">
      <alignment vertical="center"/>
    </xf>
    <xf numFmtId="0" fontId="8" fillId="2" borderId="7" xfId="0" applyFont="1" applyFill="1" applyBorder="1" applyAlignment="1">
      <alignment vertical="center"/>
    </xf>
    <xf numFmtId="0" fontId="49" fillId="2" borderId="7" xfId="0" applyFont="1" applyFill="1" applyBorder="1" applyAlignment="1">
      <alignment vertical="center"/>
    </xf>
    <xf numFmtId="0" fontId="17" fillId="2" borderId="7" xfId="0" applyFont="1" applyFill="1" applyBorder="1" applyAlignment="1">
      <alignment vertical="center"/>
    </xf>
    <xf numFmtId="0" fontId="8" fillId="7" borderId="7" xfId="0" applyFont="1" applyFill="1" applyBorder="1" applyAlignment="1">
      <alignment vertical="center"/>
    </xf>
    <xf numFmtId="0" fontId="54" fillId="2" borderId="7" xfId="0" applyFont="1" applyFill="1" applyBorder="1" applyAlignment="1">
      <alignment horizontal="left"/>
    </xf>
    <xf numFmtId="0" fontId="17" fillId="2" borderId="7" xfId="0" applyFont="1" applyFill="1" applyBorder="1" applyAlignment="1">
      <alignment horizontal="left"/>
    </xf>
    <xf numFmtId="0" fontId="8" fillId="2" borderId="7" xfId="0" applyFont="1" applyFill="1" applyBorder="1"/>
    <xf numFmtId="0" fontId="49" fillId="2" borderId="7" xfId="0" applyFont="1" applyFill="1" applyBorder="1"/>
    <xf numFmtId="0" fontId="8" fillId="7" borderId="7" xfId="0" applyFont="1" applyFill="1" applyBorder="1" applyAlignment="1">
      <alignment horizontal="left"/>
    </xf>
    <xf numFmtId="0" fontId="16" fillId="2" borderId="7" xfId="0" applyFont="1" applyFill="1" applyBorder="1" applyAlignment="1">
      <alignment horizontal="center"/>
    </xf>
    <xf numFmtId="0" fontId="16" fillId="7" borderId="7" xfId="0" applyFont="1" applyFill="1" applyBorder="1"/>
    <xf numFmtId="0" fontId="16" fillId="2" borderId="7" xfId="0" applyFont="1" applyFill="1" applyBorder="1"/>
    <xf numFmtId="0" fontId="8" fillId="7" borderId="7" xfId="0" applyFont="1" applyFill="1" applyBorder="1"/>
    <xf numFmtId="0" fontId="17" fillId="2" borderId="7" xfId="0" applyFont="1" applyFill="1" applyBorder="1" applyAlignment="1">
      <alignment horizontal="center"/>
    </xf>
    <xf numFmtId="0" fontId="17" fillId="7" borderId="7" xfId="0" applyFont="1" applyFill="1" applyBorder="1" applyAlignment="1">
      <alignment horizontal="left"/>
    </xf>
    <xf numFmtId="0" fontId="17" fillId="7" borderId="7" xfId="0" applyFont="1" applyFill="1" applyBorder="1"/>
    <xf numFmtId="0" fontId="16" fillId="7" borderId="7" xfId="0" applyFont="1" applyFill="1" applyBorder="1" applyAlignment="1">
      <alignment vertical="center"/>
    </xf>
    <xf numFmtId="0" fontId="54" fillId="7" borderId="7" xfId="0" applyFont="1" applyFill="1" applyBorder="1" applyAlignment="1">
      <alignment horizontal="center" vertical="center"/>
    </xf>
    <xf numFmtId="0" fontId="17" fillId="7" borderId="7" xfId="0" applyFont="1" applyFill="1" applyBorder="1" applyAlignment="1">
      <alignment horizontal="center"/>
    </xf>
    <xf numFmtId="0" fontId="16" fillId="7" borderId="7" xfId="0" applyFont="1" applyFill="1" applyBorder="1" applyAlignment="1">
      <alignment horizontal="center"/>
    </xf>
    <xf numFmtId="0" fontId="16" fillId="7" borderId="7" xfId="0" applyFont="1" applyFill="1" applyBorder="1" applyAlignment="1">
      <alignment horizontal="center" vertical="center"/>
    </xf>
    <xf numFmtId="0" fontId="16" fillId="10" borderId="7" xfId="0" applyFont="1" applyFill="1" applyBorder="1" applyAlignment="1">
      <alignment horizontal="center" vertical="center"/>
    </xf>
    <xf numFmtId="0" fontId="54" fillId="9" borderId="7" xfId="0" applyFont="1" applyFill="1" applyBorder="1" applyAlignment="1">
      <alignment horizontal="center" vertical="center"/>
    </xf>
    <xf numFmtId="0" fontId="16" fillId="9" borderId="7" xfId="0" applyFont="1" applyFill="1" applyBorder="1" applyAlignment="1">
      <alignment horizontal="center" vertical="center"/>
    </xf>
    <xf numFmtId="0" fontId="16" fillId="9" borderId="7" xfId="0" applyFont="1" applyFill="1" applyBorder="1" applyAlignment="1">
      <alignment horizontal="center"/>
    </xf>
    <xf numFmtId="0" fontId="17" fillId="9" borderId="7" xfId="0" applyFont="1" applyFill="1" applyBorder="1"/>
    <xf numFmtId="0" fontId="16" fillId="3" borderId="7" xfId="0" applyFont="1" applyFill="1" applyBorder="1"/>
    <xf numFmtId="0" fontId="16" fillId="9" borderId="7" xfId="0" applyFont="1" applyFill="1" applyBorder="1"/>
    <xf numFmtId="0" fontId="54" fillId="2" borderId="7" xfId="0" applyFont="1" applyFill="1" applyBorder="1" applyAlignment="1">
      <alignment horizontal="center"/>
    </xf>
    <xf numFmtId="0" fontId="54" fillId="7" borderId="7" xfId="0" applyFont="1" applyFill="1" applyBorder="1" applyAlignment="1">
      <alignment horizontal="center"/>
    </xf>
    <xf numFmtId="0" fontId="49" fillId="7" borderId="7" xfId="0" applyFont="1" applyFill="1" applyBorder="1"/>
    <xf numFmtId="0" fontId="54" fillId="7" borderId="7" xfId="0" applyFont="1" applyFill="1" applyBorder="1" applyAlignment="1">
      <alignment horizontal="left"/>
    </xf>
    <xf numFmtId="0" fontId="79" fillId="7" borderId="1" xfId="0" applyFont="1" applyFill="1" applyBorder="1" applyAlignment="1">
      <alignment vertical="top" wrapText="1"/>
    </xf>
    <xf numFmtId="0" fontId="79" fillId="7" borderId="1" xfId="0" applyFont="1" applyFill="1" applyBorder="1" applyAlignment="1">
      <alignment horizontal="center" vertical="top" wrapText="1"/>
    </xf>
    <xf numFmtId="0" fontId="43" fillId="2" borderId="0" xfId="0" applyFont="1" applyFill="1" applyAlignment="1">
      <alignment horizontal="right" vertical="center"/>
    </xf>
    <xf numFmtId="0" fontId="34" fillId="2" borderId="0" xfId="0" applyFont="1" applyFill="1" applyAlignment="1">
      <alignment horizontal="right"/>
    </xf>
    <xf numFmtId="0" fontId="41" fillId="2" borderId="0" xfId="0" applyFont="1" applyFill="1" applyAlignment="1">
      <alignment horizontal="right"/>
    </xf>
    <xf numFmtId="0" fontId="38" fillId="2" borderId="0" xfId="0" applyFont="1" applyFill="1" applyAlignment="1">
      <alignment horizontal="center" wrapText="1"/>
    </xf>
    <xf numFmtId="0" fontId="38" fillId="2" borderId="38" xfId="0" applyFont="1" applyFill="1" applyBorder="1"/>
    <xf numFmtId="0" fontId="34" fillId="2" borderId="42" xfId="0" applyFont="1" applyFill="1" applyBorder="1" applyAlignment="1">
      <alignment horizontal="right"/>
    </xf>
    <xf numFmtId="0" fontId="34" fillId="2" borderId="43" xfId="0" applyFont="1" applyFill="1" applyBorder="1" applyAlignment="1">
      <alignment horizontal="right"/>
    </xf>
    <xf numFmtId="0" fontId="38" fillId="2" borderId="40" xfId="0" applyFont="1" applyFill="1" applyBorder="1" applyAlignment="1">
      <alignment vertical="center" wrapText="1"/>
    </xf>
    <xf numFmtId="0" fontId="34" fillId="2" borderId="40" xfId="0" applyFont="1" applyFill="1" applyBorder="1" applyAlignment="1">
      <alignment vertical="center" wrapText="1"/>
    </xf>
    <xf numFmtId="0" fontId="34" fillId="2" borderId="40" xfId="0" applyFont="1" applyFill="1" applyBorder="1" applyAlignment="1">
      <alignment vertical="center"/>
    </xf>
    <xf numFmtId="169" fontId="34" fillId="2" borderId="44" xfId="3" applyNumberFormat="1" applyFont="1" applyFill="1" applyBorder="1" applyAlignment="1">
      <alignment horizontal="right" vertical="center"/>
    </xf>
    <xf numFmtId="169" fontId="34" fillId="2" borderId="45" xfId="3" applyNumberFormat="1" applyFont="1" applyFill="1" applyBorder="1" applyAlignment="1">
      <alignment horizontal="right" vertical="center"/>
    </xf>
    <xf numFmtId="168" fontId="34" fillId="2" borderId="44" xfId="0" applyNumberFormat="1" applyFont="1" applyFill="1" applyBorder="1" applyAlignment="1">
      <alignment horizontal="right" vertical="center"/>
    </xf>
    <xf numFmtId="168" fontId="34" fillId="2" borderId="45" xfId="0" applyNumberFormat="1" applyFont="1" applyFill="1" applyBorder="1" applyAlignment="1">
      <alignment horizontal="right" vertical="center"/>
    </xf>
    <xf numFmtId="167" fontId="34" fillId="2" borderId="44" xfId="0" applyNumberFormat="1" applyFont="1" applyFill="1" applyBorder="1" applyAlignment="1">
      <alignment horizontal="right" vertical="center"/>
    </xf>
    <xf numFmtId="167" fontId="34" fillId="2" borderId="45" xfId="0" applyNumberFormat="1" applyFont="1" applyFill="1" applyBorder="1" applyAlignment="1">
      <alignment horizontal="right" vertical="center"/>
    </xf>
    <xf numFmtId="172" fontId="34" fillId="2" borderId="44" xfId="0" applyNumberFormat="1" applyFont="1" applyFill="1" applyBorder="1" applyAlignment="1">
      <alignment horizontal="right" vertical="center"/>
    </xf>
    <xf numFmtId="172" fontId="34" fillId="2" borderId="45" xfId="0" applyNumberFormat="1" applyFont="1" applyFill="1" applyBorder="1" applyAlignment="1">
      <alignment horizontal="right" vertical="center"/>
    </xf>
    <xf numFmtId="0" fontId="38" fillId="2" borderId="41" xfId="0" applyFont="1" applyFill="1" applyBorder="1" applyAlignment="1">
      <alignment vertical="center" wrapText="1"/>
    </xf>
    <xf numFmtId="0" fontId="34" fillId="2" borderId="41" xfId="0" applyFont="1" applyFill="1" applyBorder="1" applyAlignment="1">
      <alignment vertical="center" wrapText="1"/>
    </xf>
    <xf numFmtId="0" fontId="34" fillId="2" borderId="41" xfId="0" applyFont="1" applyFill="1" applyBorder="1" applyAlignment="1">
      <alignment vertical="center"/>
    </xf>
    <xf numFmtId="169" fontId="34" fillId="2" borderId="46" xfId="3" applyNumberFormat="1" applyFont="1" applyFill="1" applyBorder="1" applyAlignment="1">
      <alignment horizontal="right" vertical="center"/>
    </xf>
    <xf numFmtId="169" fontId="34" fillId="2" borderId="47" xfId="3" applyNumberFormat="1" applyFont="1" applyFill="1" applyBorder="1" applyAlignment="1">
      <alignment horizontal="right" vertical="center"/>
    </xf>
    <xf numFmtId="168" fontId="34" fillId="2" borderId="46" xfId="0" applyNumberFormat="1" applyFont="1" applyFill="1" applyBorder="1" applyAlignment="1">
      <alignment horizontal="right" vertical="center"/>
    </xf>
    <xf numFmtId="168" fontId="34" fillId="2" borderId="47" xfId="0" applyNumberFormat="1" applyFont="1" applyFill="1" applyBorder="1" applyAlignment="1">
      <alignment horizontal="right" vertical="center"/>
    </xf>
    <xf numFmtId="167" fontId="34" fillId="2" borderId="46" xfId="0" applyNumberFormat="1" applyFont="1" applyFill="1" applyBorder="1" applyAlignment="1">
      <alignment horizontal="right" vertical="center"/>
    </xf>
    <xf numFmtId="167" fontId="34" fillId="2" borderId="47" xfId="0" applyNumberFormat="1" applyFont="1" applyFill="1" applyBorder="1" applyAlignment="1">
      <alignment horizontal="right" vertical="center"/>
    </xf>
    <xf numFmtId="172" fontId="34" fillId="2" borderId="46" xfId="0" applyNumberFormat="1" applyFont="1" applyFill="1" applyBorder="1" applyAlignment="1">
      <alignment horizontal="right" vertical="center"/>
    </xf>
    <xf numFmtId="172" fontId="34" fillId="2" borderId="47" xfId="0" applyNumberFormat="1" applyFont="1" applyFill="1" applyBorder="1" applyAlignment="1">
      <alignment horizontal="right" vertical="center"/>
    </xf>
    <xf numFmtId="0" fontId="71" fillId="2" borderId="41" xfId="2" applyFont="1" applyFill="1" applyBorder="1" applyAlignment="1">
      <alignment vertical="center"/>
    </xf>
    <xf numFmtId="0" fontId="34" fillId="2" borderId="48" xfId="0" applyFont="1" applyFill="1" applyBorder="1" applyAlignment="1">
      <alignment vertical="center"/>
    </xf>
    <xf numFmtId="169" fontId="34" fillId="2" borderId="49" xfId="3" applyNumberFormat="1" applyFont="1" applyFill="1" applyBorder="1" applyAlignment="1">
      <alignment horizontal="right" vertical="center"/>
    </xf>
    <xf numFmtId="169" fontId="34" fillId="2" borderId="50" xfId="3" applyNumberFormat="1" applyFont="1" applyFill="1" applyBorder="1" applyAlignment="1">
      <alignment horizontal="right" vertical="center"/>
    </xf>
    <xf numFmtId="168" fontId="34" fillId="2" borderId="49" xfId="0" applyNumberFormat="1" applyFont="1" applyFill="1" applyBorder="1" applyAlignment="1">
      <alignment horizontal="right" vertical="center"/>
    </xf>
    <xf numFmtId="168" fontId="34" fillId="2" borderId="50" xfId="0" applyNumberFormat="1" applyFont="1" applyFill="1" applyBorder="1" applyAlignment="1">
      <alignment horizontal="right" vertical="center"/>
    </xf>
    <xf numFmtId="167" fontId="34" fillId="2" borderId="49" xfId="0" applyNumberFormat="1" applyFont="1" applyFill="1" applyBorder="1" applyAlignment="1">
      <alignment horizontal="right" vertical="center"/>
    </xf>
    <xf numFmtId="167" fontId="34" fillId="2" borderId="50" xfId="0" applyNumberFormat="1" applyFont="1" applyFill="1" applyBorder="1" applyAlignment="1">
      <alignment horizontal="right" vertical="center"/>
    </xf>
    <xf numFmtId="172" fontId="34" fillId="2" borderId="49" xfId="0" applyNumberFormat="1" applyFont="1" applyFill="1" applyBorder="1" applyAlignment="1">
      <alignment horizontal="right" vertical="center"/>
    </xf>
    <xf numFmtId="172" fontId="34" fillId="2" borderId="50" xfId="0" applyNumberFormat="1" applyFont="1" applyFill="1" applyBorder="1" applyAlignment="1">
      <alignment horizontal="right" vertical="center"/>
    </xf>
    <xf numFmtId="1" fontId="3" fillId="2" borderId="0" xfId="0" applyNumberFormat="1" applyFont="1" applyFill="1" applyAlignment="1">
      <alignment horizontal="right"/>
    </xf>
    <xf numFmtId="1" fontId="1" fillId="2" borderId="0" xfId="0" applyNumberFormat="1" applyFont="1" applyFill="1" applyAlignment="1">
      <alignment horizontal="center" wrapText="1"/>
    </xf>
    <xf numFmtId="1" fontId="3" fillId="2" borderId="38" xfId="0" applyNumberFormat="1" applyFont="1" applyFill="1" applyBorder="1" applyAlignment="1">
      <alignment horizontal="right"/>
    </xf>
    <xf numFmtId="1" fontId="3" fillId="2" borderId="40" xfId="0" applyNumberFormat="1" applyFont="1" applyFill="1" applyBorder="1" applyAlignment="1">
      <alignment horizontal="right" vertical="center"/>
    </xf>
    <xf numFmtId="1" fontId="3" fillId="2" borderId="41" xfId="0" applyNumberFormat="1" applyFont="1" applyFill="1" applyBorder="1" applyAlignment="1">
      <alignment horizontal="right" vertical="center"/>
    </xf>
    <xf numFmtId="1" fontId="3" fillId="2" borderId="48" xfId="0" applyNumberFormat="1" applyFont="1" applyFill="1" applyBorder="1" applyAlignment="1">
      <alignment horizontal="right" vertical="center"/>
    </xf>
    <xf numFmtId="1" fontId="1" fillId="2" borderId="0" xfId="0" applyNumberFormat="1" applyFont="1" applyFill="1" applyAlignment="1">
      <alignment horizontal="right"/>
    </xf>
    <xf numFmtId="0" fontId="34" fillId="2" borderId="0" xfId="0" applyFont="1" applyFill="1" applyAlignment="1">
      <alignment horizontal="left"/>
    </xf>
    <xf numFmtId="0" fontId="38" fillId="2" borderId="0" xfId="0" applyFont="1" applyFill="1" applyAlignment="1">
      <alignment horizontal="left" wrapText="1"/>
    </xf>
    <xf numFmtId="0" fontId="38" fillId="2" borderId="38" xfId="0" applyFont="1" applyFill="1" applyBorder="1" applyAlignment="1">
      <alignment horizontal="left"/>
    </xf>
    <xf numFmtId="0" fontId="34" fillId="2" borderId="40" xfId="0" applyFont="1" applyFill="1" applyBorder="1" applyAlignment="1">
      <alignment horizontal="left" vertical="center"/>
    </xf>
    <xf numFmtId="0" fontId="34" fillId="2" borderId="41" xfId="0" applyFont="1" applyFill="1" applyBorder="1" applyAlignment="1">
      <alignment horizontal="left" vertical="center"/>
    </xf>
    <xf numFmtId="0" fontId="34" fillId="2" borderId="48" xfId="0" applyFont="1" applyFill="1" applyBorder="1" applyAlignment="1">
      <alignment horizontal="left" vertical="center"/>
    </xf>
    <xf numFmtId="0" fontId="38" fillId="2" borderId="0" xfId="0" applyFont="1" applyFill="1" applyAlignment="1">
      <alignment horizontal="left"/>
    </xf>
    <xf numFmtId="1" fontId="3" fillId="2" borderId="0" xfId="0" applyNumberFormat="1" applyFont="1" applyFill="1" applyAlignment="1">
      <alignment horizontal="right" vertical="center"/>
    </xf>
    <xf numFmtId="0" fontId="3" fillId="2" borderId="0" xfId="0" applyFont="1" applyFill="1" applyAlignment="1">
      <alignment horizontal="left" vertical="center"/>
    </xf>
    <xf numFmtId="0" fontId="34" fillId="2" borderId="48" xfId="0" applyFont="1" applyFill="1" applyBorder="1" applyAlignment="1">
      <alignment vertical="center" wrapText="1"/>
    </xf>
    <xf numFmtId="0" fontId="71" fillId="2" borderId="41" xfId="2" applyFont="1" applyFill="1" applyBorder="1" applyAlignment="1">
      <alignment vertical="center" wrapText="1"/>
    </xf>
    <xf numFmtId="0" fontId="38" fillId="2" borderId="48" xfId="0" applyFont="1" applyFill="1" applyBorder="1" applyAlignment="1">
      <alignment vertical="center" wrapText="1"/>
    </xf>
    <xf numFmtId="0" fontId="41" fillId="2" borderId="40" xfId="0" applyFont="1" applyFill="1" applyBorder="1" applyAlignment="1">
      <alignment vertical="center" wrapText="1"/>
    </xf>
    <xf numFmtId="0" fontId="41" fillId="2" borderId="41" xfId="0" applyFont="1" applyFill="1" applyBorder="1" applyAlignment="1">
      <alignment vertical="center" wrapText="1"/>
    </xf>
    <xf numFmtId="0" fontId="41" fillId="2" borderId="48" xfId="0" applyFont="1" applyFill="1" applyBorder="1" applyAlignment="1">
      <alignment vertical="center" wrapText="1"/>
    </xf>
    <xf numFmtId="169" fontId="38" fillId="2" borderId="51" xfId="3" applyNumberFormat="1" applyFont="1" applyFill="1" applyBorder="1" applyAlignment="1">
      <alignment horizontal="right"/>
    </xf>
    <xf numFmtId="169" fontId="38" fillId="2" borderId="52" xfId="3" applyNumberFormat="1" applyFont="1" applyFill="1" applyBorder="1" applyAlignment="1">
      <alignment horizontal="right"/>
    </xf>
    <xf numFmtId="0" fontId="34" fillId="2" borderId="36" xfId="0" applyFont="1" applyFill="1" applyBorder="1" applyAlignment="1">
      <alignment horizontal="right"/>
    </xf>
    <xf numFmtId="9" fontId="34" fillId="2" borderId="37" xfId="1" applyFont="1" applyFill="1" applyBorder="1" applyAlignment="1">
      <alignment horizontal="right"/>
    </xf>
    <xf numFmtId="168" fontId="38" fillId="2" borderId="51" xfId="0" applyNumberFormat="1" applyFont="1" applyFill="1" applyBorder="1" applyAlignment="1">
      <alignment horizontal="right"/>
    </xf>
    <xf numFmtId="168" fontId="38" fillId="2" borderId="52" xfId="0" applyNumberFormat="1" applyFont="1" applyFill="1" applyBorder="1" applyAlignment="1">
      <alignment horizontal="right"/>
    </xf>
    <xf numFmtId="167" fontId="38" fillId="2" borderId="51" xfId="0" applyNumberFormat="1" applyFont="1" applyFill="1" applyBorder="1" applyAlignment="1">
      <alignment horizontal="right"/>
    </xf>
    <xf numFmtId="167" fontId="38" fillId="2" borderId="52" xfId="0" applyNumberFormat="1" applyFont="1" applyFill="1" applyBorder="1" applyAlignment="1">
      <alignment horizontal="right"/>
    </xf>
    <xf numFmtId="172" fontId="38" fillId="2" borderId="51" xfId="0" applyNumberFormat="1" applyFont="1" applyFill="1" applyBorder="1" applyAlignment="1">
      <alignment horizontal="right"/>
    </xf>
    <xf numFmtId="172" fontId="38" fillId="2" borderId="52" xfId="0" applyNumberFormat="1" applyFont="1" applyFill="1" applyBorder="1" applyAlignment="1">
      <alignment horizontal="right"/>
    </xf>
    <xf numFmtId="0" fontId="34" fillId="6" borderId="53" xfId="0" applyFont="1" applyFill="1" applyBorder="1" applyAlignment="1">
      <alignment horizontal="right"/>
    </xf>
    <xf numFmtId="170" fontId="38" fillId="6" borderId="53" xfId="0" applyNumberFormat="1" applyFont="1" applyFill="1" applyBorder="1" applyAlignment="1">
      <alignment horizontal="right"/>
    </xf>
    <xf numFmtId="9" fontId="34" fillId="6" borderId="53" xfId="1" applyFont="1" applyFill="1" applyBorder="1" applyAlignment="1">
      <alignment horizontal="right"/>
    </xf>
    <xf numFmtId="0" fontId="34" fillId="6" borderId="41" xfId="0" applyFont="1" applyFill="1" applyBorder="1" applyAlignment="1">
      <alignment horizontal="right"/>
    </xf>
    <xf numFmtId="170" fontId="38" fillId="6" borderId="41" xfId="0" applyNumberFormat="1" applyFont="1" applyFill="1" applyBorder="1" applyAlignment="1">
      <alignment horizontal="right"/>
    </xf>
    <xf numFmtId="9" fontId="34" fillId="6" borderId="41" xfId="1" applyFont="1" applyFill="1" applyBorder="1" applyAlignment="1">
      <alignment horizontal="right"/>
    </xf>
    <xf numFmtId="171" fontId="38" fillId="6" borderId="41" xfId="0" applyNumberFormat="1" applyFont="1" applyFill="1" applyBorder="1" applyAlignment="1">
      <alignment horizontal="right"/>
    </xf>
    <xf numFmtId="173" fontId="38" fillId="6" borderId="41" xfId="0" applyNumberFormat="1" applyFont="1" applyFill="1" applyBorder="1" applyAlignment="1">
      <alignment horizontal="right"/>
    </xf>
    <xf numFmtId="0" fontId="0" fillId="2" borderId="6" xfId="0" applyFill="1" applyBorder="1" applyAlignment="1">
      <alignment vertical="center"/>
    </xf>
    <xf numFmtId="0" fontId="0" fillId="2" borderId="7" xfId="0" applyFill="1" applyBorder="1" applyAlignment="1">
      <alignment vertical="center"/>
    </xf>
    <xf numFmtId="0" fontId="2" fillId="2" borderId="17" xfId="0" applyFont="1" applyFill="1" applyBorder="1" applyAlignment="1">
      <alignment wrapText="1"/>
    </xf>
    <xf numFmtId="0" fontId="2" fillId="2" borderId="0" xfId="0" applyFont="1" applyFill="1" applyAlignment="1">
      <alignment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8" borderId="20" xfId="0" applyFont="1" applyFill="1" applyBorder="1" applyAlignment="1">
      <alignment horizontal="left" vertical="center" wrapText="1"/>
    </xf>
    <xf numFmtId="0" fontId="2" fillId="2" borderId="17" xfId="0" applyFont="1" applyFill="1" applyBorder="1" applyAlignment="1">
      <alignment vertical="center" wrapText="1"/>
    </xf>
    <xf numFmtId="0" fontId="80" fillId="2" borderId="18" xfId="0" applyFont="1" applyFill="1" applyBorder="1" applyAlignment="1">
      <alignment horizontal="left" vertical="top" wrapText="1"/>
    </xf>
    <xf numFmtId="0" fontId="42" fillId="2" borderId="7" xfId="0" applyFont="1" applyFill="1" applyBorder="1" applyAlignment="1">
      <alignment vertical="center" textRotation="90"/>
    </xf>
    <xf numFmtId="0" fontId="2" fillId="2" borderId="20" xfId="0" applyFont="1" applyFill="1" applyBorder="1" applyAlignment="1">
      <alignment horizontal="left" vertical="top" indent="1"/>
    </xf>
    <xf numFmtId="0" fontId="81" fillId="2" borderId="7" xfId="0" applyFont="1" applyFill="1" applyBorder="1"/>
    <xf numFmtId="0" fontId="54" fillId="2" borderId="6" xfId="0" applyFont="1" applyFill="1" applyBorder="1" applyAlignment="1">
      <alignment horizontal="center" vertical="top"/>
    </xf>
    <xf numFmtId="0" fontId="17" fillId="2" borderId="6" xfId="0" applyFont="1" applyFill="1" applyBorder="1" applyAlignment="1">
      <alignment horizontal="center" vertical="top"/>
    </xf>
    <xf numFmtId="0" fontId="16" fillId="2" borderId="6" xfId="0" applyFont="1" applyFill="1" applyBorder="1" applyAlignment="1">
      <alignment horizontal="center" vertical="top"/>
    </xf>
    <xf numFmtId="0" fontId="17" fillId="2" borderId="6" xfId="0" applyFont="1" applyFill="1" applyBorder="1" applyAlignment="1">
      <alignment vertical="top"/>
    </xf>
    <xf numFmtId="0" fontId="16" fillId="2" borderId="6" xfId="0" applyFont="1" applyFill="1" applyBorder="1" applyAlignment="1">
      <alignment vertical="top" wrapText="1"/>
    </xf>
    <xf numFmtId="0" fontId="8" fillId="2" borderId="6" xfId="0" applyFont="1" applyFill="1" applyBorder="1" applyAlignment="1">
      <alignment vertical="top"/>
    </xf>
    <xf numFmtId="0" fontId="13" fillId="2" borderId="6" xfId="0" applyFont="1" applyFill="1" applyBorder="1" applyAlignment="1">
      <alignment horizontal="center" vertical="center"/>
    </xf>
    <xf numFmtId="0" fontId="26" fillId="2" borderId="6" xfId="0" applyFont="1" applyFill="1" applyBorder="1" applyAlignment="1">
      <alignment vertical="center" wrapText="1"/>
    </xf>
    <xf numFmtId="0" fontId="41" fillId="2" borderId="6" xfId="0" applyFont="1" applyFill="1" applyBorder="1" applyAlignment="1">
      <alignment vertical="center" wrapText="1"/>
    </xf>
    <xf numFmtId="0" fontId="36" fillId="2" borderId="1" xfId="0" applyFont="1" applyFill="1" applyBorder="1" applyAlignment="1">
      <alignment vertical="center" wrapText="1"/>
    </xf>
    <xf numFmtId="0" fontId="38" fillId="2" borderId="1" xfId="0" applyFont="1" applyFill="1" applyBorder="1" applyAlignment="1">
      <alignment vertical="center" wrapText="1"/>
    </xf>
    <xf numFmtId="0" fontId="34" fillId="2" borderId="0" xfId="0" applyFont="1" applyFill="1" applyAlignment="1">
      <alignment vertical="top"/>
    </xf>
    <xf numFmtId="0" fontId="71" fillId="2" borderId="0" xfId="2" applyFont="1" applyFill="1"/>
    <xf numFmtId="0" fontId="26" fillId="2" borderId="0" xfId="0" applyFont="1" applyFill="1" applyAlignment="1">
      <alignment horizontal="center" vertical="center"/>
    </xf>
    <xf numFmtId="0" fontId="25" fillId="8"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6" xfId="0" applyFont="1" applyFill="1" applyBorder="1" applyAlignment="1">
      <alignment horizontal="center" vertical="center"/>
    </xf>
    <xf numFmtId="0" fontId="7" fillId="2" borderId="0" xfId="0" applyFont="1" applyFill="1" applyAlignment="1">
      <alignment horizontal="center" vertical="center"/>
    </xf>
    <xf numFmtId="0" fontId="38" fillId="2" borderId="0" xfId="0" applyFont="1" applyFill="1" applyAlignment="1">
      <alignment horizontal="left" wrapText="1"/>
    </xf>
    <xf numFmtId="0" fontId="0" fillId="2" borderId="0" xfId="0" applyFill="1" applyAlignment="1">
      <alignment horizontal="left" wrapText="1"/>
    </xf>
    <xf numFmtId="0" fontId="43" fillId="2" borderId="0" xfId="0" applyFont="1" applyFill="1" applyAlignment="1">
      <alignment horizontal="left" vertical="center"/>
    </xf>
    <xf numFmtId="0" fontId="34" fillId="6" borderId="0" xfId="0" applyFont="1" applyFill="1" applyAlignment="1">
      <alignment horizontal="left" vertical="top" wrapText="1"/>
    </xf>
    <xf numFmtId="0" fontId="34" fillId="2" borderId="0" xfId="0" applyFont="1" applyFill="1" applyAlignment="1">
      <alignment horizontal="left" vertical="top" wrapText="1"/>
    </xf>
    <xf numFmtId="0" fontId="34" fillId="6" borderId="11" xfId="0" applyFont="1" applyFill="1" applyBorder="1" applyAlignment="1">
      <alignment horizontal="left"/>
    </xf>
    <xf numFmtId="0" fontId="34" fillId="6" borderId="7" xfId="0" applyFont="1" applyFill="1" applyBorder="1" applyAlignment="1">
      <alignment horizontal="left"/>
    </xf>
    <xf numFmtId="0" fontId="34" fillId="6" borderId="8" xfId="0" applyFont="1" applyFill="1" applyBorder="1" applyAlignment="1">
      <alignment horizontal="left"/>
    </xf>
    <xf numFmtId="0" fontId="58" fillId="7" borderId="22" xfId="0" applyFont="1" applyFill="1" applyBorder="1" applyAlignment="1">
      <alignment horizontal="center" vertical="center" wrapText="1"/>
    </xf>
    <xf numFmtId="0" fontId="58" fillId="7" borderId="23" xfId="0" applyFont="1" applyFill="1" applyBorder="1" applyAlignment="1">
      <alignment horizontal="center" vertical="center" wrapText="1"/>
    </xf>
    <xf numFmtId="0" fontId="58" fillId="7" borderId="24" xfId="0" applyFont="1" applyFill="1" applyBorder="1" applyAlignment="1">
      <alignment horizontal="center" vertical="center" wrapText="1"/>
    </xf>
    <xf numFmtId="0" fontId="58" fillId="7" borderId="25" xfId="0" applyFont="1" applyFill="1" applyBorder="1" applyAlignment="1">
      <alignment horizontal="center" vertical="center" wrapText="1"/>
    </xf>
    <xf numFmtId="0" fontId="58" fillId="7" borderId="0" xfId="0" applyFont="1" applyFill="1" applyAlignment="1">
      <alignment horizontal="center" vertical="center" wrapText="1"/>
    </xf>
    <xf numFmtId="0" fontId="58" fillId="7" borderId="26" xfId="0" applyFont="1" applyFill="1" applyBorder="1" applyAlignment="1">
      <alignment horizontal="center" vertical="center" wrapText="1"/>
    </xf>
    <xf numFmtId="0" fontId="58" fillId="7" borderId="27" xfId="0" applyFont="1" applyFill="1" applyBorder="1" applyAlignment="1">
      <alignment horizontal="center" vertical="center" wrapText="1"/>
    </xf>
    <xf numFmtId="0" fontId="58" fillId="7" borderId="28" xfId="0" applyFont="1" applyFill="1" applyBorder="1" applyAlignment="1">
      <alignment horizontal="center" vertical="center" wrapText="1"/>
    </xf>
    <xf numFmtId="0" fontId="58" fillId="7" borderId="29" xfId="0" applyFont="1" applyFill="1" applyBorder="1" applyAlignment="1">
      <alignment horizontal="center" vertical="center" wrapText="1"/>
    </xf>
    <xf numFmtId="0" fontId="42" fillId="2" borderId="7" xfId="0" applyFont="1" applyFill="1" applyBorder="1" applyAlignment="1">
      <alignment horizontal="center" vertical="center" textRotation="90"/>
    </xf>
    <xf numFmtId="0" fontId="42" fillId="2" borderId="10" xfId="0" applyFont="1" applyFill="1" applyBorder="1" applyAlignment="1">
      <alignment horizontal="center" vertical="center" textRotation="90"/>
    </xf>
    <xf numFmtId="0" fontId="42" fillId="2" borderId="0" xfId="0" applyFont="1" applyFill="1" applyAlignment="1">
      <alignment horizontal="center" vertical="center" textRotation="90"/>
    </xf>
    <xf numFmtId="0" fontId="42" fillId="2" borderId="6" xfId="0" applyFont="1" applyFill="1" applyBorder="1" applyAlignment="1">
      <alignment horizontal="center" vertical="center" textRotation="90"/>
    </xf>
    <xf numFmtId="0" fontId="41" fillId="2" borderId="0" xfId="0" applyFont="1" applyFill="1" applyAlignment="1">
      <alignment horizontal="left" vertical="top" wrapText="1"/>
    </xf>
    <xf numFmtId="0" fontId="42" fillId="2" borderId="3" xfId="0" applyFont="1" applyFill="1" applyBorder="1" applyAlignment="1">
      <alignment horizontal="center" vertical="center" textRotation="90"/>
    </xf>
    <xf numFmtId="0" fontId="41" fillId="2" borderId="5" xfId="0" applyFont="1" applyFill="1" applyBorder="1" applyAlignment="1">
      <alignment horizontal="left" vertical="top" wrapText="1" indent="1"/>
    </xf>
    <xf numFmtId="0" fontId="41" fillId="2" borderId="0" xfId="0" applyFont="1" applyFill="1" applyAlignment="1">
      <alignment horizontal="left" vertical="top" wrapText="1" indent="1"/>
    </xf>
    <xf numFmtId="0" fontId="70" fillId="2" borderId="0" xfId="0" applyFont="1" applyFill="1" applyAlignment="1">
      <alignment horizontal="right" vertical="top" wrapText="1"/>
    </xf>
    <xf numFmtId="0" fontId="38" fillId="2" borderId="36" xfId="0" applyFont="1" applyFill="1" applyBorder="1" applyAlignment="1">
      <alignment horizontal="center" wrapText="1"/>
    </xf>
    <xf numFmtId="0" fontId="38" fillId="2" borderId="37" xfId="0" applyFont="1" applyFill="1" applyBorder="1" applyAlignment="1">
      <alignment horizontal="center" wrapText="1"/>
    </xf>
    <xf numFmtId="0" fontId="60" fillId="2" borderId="0" xfId="0" applyFont="1" applyFill="1" applyAlignment="1">
      <alignment horizontal="center" vertical="top" wrapText="1"/>
    </xf>
    <xf numFmtId="0" fontId="41" fillId="2" borderId="0" xfId="0" applyFont="1" applyFill="1" applyAlignment="1">
      <alignment horizontal="center" vertical="top" wrapText="1"/>
    </xf>
    <xf numFmtId="0" fontId="34" fillId="4" borderId="2" xfId="0" applyFont="1" applyFill="1" applyBorder="1" applyAlignment="1">
      <alignment horizontal="left" vertical="top" wrapText="1"/>
    </xf>
    <xf numFmtId="0" fontId="36" fillId="2" borderId="1" xfId="0" applyFont="1" applyFill="1" applyBorder="1" applyAlignment="1">
      <alignment horizontal="center"/>
    </xf>
    <xf numFmtId="0" fontId="24" fillId="4" borderId="1" xfId="0" applyFont="1" applyFill="1" applyBorder="1" applyAlignment="1">
      <alignment horizontal="center"/>
    </xf>
    <xf numFmtId="0" fontId="24" fillId="4" borderId="15" xfId="0" applyFont="1" applyFill="1" applyBorder="1" applyAlignment="1">
      <alignment horizontal="center"/>
    </xf>
    <xf numFmtId="0" fontId="38" fillId="6" borderId="30" xfId="0" applyFont="1" applyFill="1" applyBorder="1" applyAlignment="1">
      <alignment horizontal="center" vertical="center"/>
    </xf>
    <xf numFmtId="0" fontId="41" fillId="2" borderId="41" xfId="0" applyFont="1" applyFill="1" applyBorder="1" applyAlignment="1">
      <alignment horizontal="left" wrapText="1"/>
    </xf>
    <xf numFmtId="0" fontId="71" fillId="2" borderId="41" xfId="2" applyFont="1" applyFill="1" applyBorder="1" applyAlignment="1">
      <alignment horizontal="left" wrapText="1"/>
    </xf>
    <xf numFmtId="0" fontId="38" fillId="2" borderId="38" xfId="0" applyFont="1" applyFill="1" applyBorder="1" applyAlignment="1">
      <alignment horizontal="left"/>
    </xf>
  </cellXfs>
  <cellStyles count="4">
    <cellStyle name="Hyperlink" xfId="2" builtinId="8"/>
    <cellStyle name="Komma" xfId="3" builtinId="3"/>
    <cellStyle name="Procent" xfId="1" builtinId="5"/>
    <cellStyle name="Standaard" xfId="0" builtinId="0"/>
  </cellStyles>
  <dxfs count="133">
    <dxf>
      <fill>
        <patternFill>
          <bgColor theme="8" tint="0.79998168889431442"/>
        </patternFill>
      </fill>
    </dxf>
    <dxf>
      <fill>
        <patternFill>
          <bgColor theme="4" tint="0.79998168889431442"/>
        </patternFill>
      </fill>
    </dxf>
    <dxf>
      <fill>
        <patternFill>
          <bgColor theme="3"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ill>
        <patternFill>
          <bgColor theme="5" tint="0.79998168889431442"/>
        </patternFill>
      </fill>
    </dxf>
    <dxf>
      <font>
        <b val="0"/>
        <i val="0"/>
      </font>
      <fill>
        <patternFill>
          <bgColor rgb="FF00B050"/>
        </patternFill>
      </fill>
    </dxf>
    <dxf>
      <font>
        <b val="0"/>
        <i val="0"/>
      </font>
      <fill>
        <patternFill>
          <bgColor rgb="FFFFC000"/>
        </patternFill>
      </fill>
    </dxf>
    <dxf>
      <fill>
        <patternFill>
          <bgColor rgb="FF63BE7B"/>
        </patternFill>
      </fill>
    </dxf>
    <dxf>
      <fill>
        <patternFill>
          <bgColor rgb="FFA1D07E"/>
        </patternFill>
      </fill>
    </dxf>
    <dxf>
      <fill>
        <patternFill>
          <bgColor rgb="FFDFE282"/>
        </patternFill>
      </fill>
    </dxf>
    <dxf>
      <fill>
        <patternFill>
          <bgColor rgb="FFFED280"/>
        </patternFill>
      </fill>
    </dxf>
    <dxf>
      <fill>
        <patternFill>
          <bgColor rgb="FFFB9D75"/>
        </patternFill>
      </fill>
    </dxf>
    <dxf>
      <font>
        <color rgb="FF9C0006"/>
      </font>
      <fill>
        <patternFill>
          <bgColor rgb="FFFFC7CE"/>
        </patternFill>
      </fill>
    </dxf>
    <dxf>
      <font>
        <color theme="0" tint="-0.24994659260841701"/>
      </font>
    </dxf>
    <dxf>
      <font>
        <color theme="0"/>
      </font>
      <fill>
        <patternFill>
          <bgColor theme="0"/>
        </patternFill>
      </fill>
      <border>
        <left/>
        <right/>
        <top/>
        <bottom/>
      </border>
    </dxf>
    <dxf>
      <font>
        <color rgb="FFC2B324"/>
      </font>
    </dxf>
    <dxf>
      <font>
        <color theme="0"/>
      </font>
      <fill>
        <patternFill>
          <bgColor theme="0"/>
        </patternFill>
      </fill>
      <border>
        <left/>
        <right/>
        <top/>
        <bottom/>
        <vertical/>
        <horizontal/>
      </border>
    </dxf>
    <dxf>
      <font>
        <color theme="0"/>
      </font>
      <fill>
        <patternFill>
          <bgColor theme="0"/>
        </patternFill>
      </fill>
      <border>
        <left/>
        <right/>
        <top/>
        <bottom/>
      </border>
    </dxf>
    <dxf>
      <font>
        <color theme="0" tint="-0.24994659260841701"/>
      </font>
    </dxf>
    <dxf>
      <font>
        <color theme="0" tint="-0.24994659260841701"/>
      </font>
    </dxf>
    <dxf>
      <font>
        <color theme="0" tint="-0.24994659260841701"/>
      </font>
    </dxf>
    <dxf>
      <fill>
        <patternFill>
          <bgColor rgb="FF63BE7B"/>
        </patternFill>
      </fill>
    </dxf>
    <dxf>
      <fill>
        <patternFill>
          <bgColor rgb="FFA1D07E"/>
        </patternFill>
      </fill>
    </dxf>
    <dxf>
      <fill>
        <patternFill>
          <bgColor rgb="FFDFE282"/>
        </patternFill>
      </fill>
    </dxf>
    <dxf>
      <fill>
        <patternFill>
          <bgColor rgb="FFFED280"/>
        </patternFill>
      </fill>
    </dxf>
    <dxf>
      <fill>
        <patternFill>
          <bgColor rgb="FFFB9D75"/>
        </patternFill>
      </fill>
    </dxf>
    <dxf>
      <font>
        <color theme="0"/>
      </font>
    </dxf>
    <dxf>
      <fill>
        <patternFill patternType="lightDown">
          <fgColor rgb="FFDCCF43"/>
        </patternFill>
      </fill>
    </dxf>
    <dxf>
      <fill>
        <patternFill>
          <bgColor theme="8" tint="0.79998168889431442"/>
        </patternFill>
      </fill>
    </dxf>
    <dxf>
      <fill>
        <patternFill>
          <bgColor theme="4" tint="0.79998168889431442"/>
        </patternFill>
      </fill>
    </dxf>
    <dxf>
      <fill>
        <patternFill>
          <bgColor theme="3"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ill>
        <patternFill>
          <bgColor theme="5" tint="0.79998168889431442"/>
        </patternFill>
      </fill>
    </dxf>
    <dxf>
      <font>
        <color rgb="FF9C0006"/>
      </font>
      <fill>
        <patternFill>
          <bgColor rgb="FFFFC7CE"/>
        </patternFill>
      </fill>
    </dxf>
    <dxf>
      <font>
        <color theme="0"/>
      </font>
      <fill>
        <patternFill>
          <bgColor rgb="FFFF0000"/>
        </patternFill>
      </fill>
    </dxf>
    <dxf>
      <fill>
        <patternFill>
          <bgColor rgb="FF00B050"/>
        </patternFill>
      </fill>
    </dxf>
    <dxf>
      <fill>
        <patternFill>
          <bgColor rgb="FFFFC000"/>
        </patternFill>
      </fill>
    </dxf>
    <dxf>
      <fill>
        <patternFill>
          <bgColor rgb="FF63BE7B"/>
        </patternFill>
      </fill>
    </dxf>
    <dxf>
      <fill>
        <patternFill>
          <bgColor rgb="FFA1D07E"/>
        </patternFill>
      </fill>
    </dxf>
    <dxf>
      <fill>
        <patternFill>
          <bgColor rgb="FFDFE282"/>
        </patternFill>
      </fill>
    </dxf>
    <dxf>
      <fill>
        <patternFill>
          <bgColor rgb="FFFED280"/>
        </patternFill>
      </fill>
    </dxf>
    <dxf>
      <fill>
        <patternFill>
          <bgColor rgb="FFFB9D75"/>
        </patternFill>
      </fill>
    </dxf>
    <dxf>
      <font>
        <color theme="0" tint="-0.24994659260841701"/>
      </font>
      <fill>
        <patternFill>
          <bgColor theme="0" tint="-4.9989318521683403E-2"/>
        </patternFill>
      </fill>
    </dxf>
    <dxf>
      <fill>
        <patternFill>
          <bgColor theme="8" tint="0.79998168889431442"/>
        </patternFill>
      </fill>
    </dxf>
    <dxf>
      <fill>
        <patternFill>
          <bgColor theme="4" tint="0.79998168889431442"/>
        </patternFill>
      </fill>
    </dxf>
    <dxf>
      <fill>
        <patternFill>
          <bgColor theme="3"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ill>
        <patternFill>
          <bgColor theme="5" tint="0.7999816888943144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rgb="FFFF0000"/>
      </font>
      <fill>
        <patternFill>
          <bgColor rgb="FFFF8F8F"/>
        </patternFill>
      </fill>
      <border>
        <left style="thin">
          <color rgb="FFC00000"/>
        </left>
        <right style="thin">
          <color rgb="FFC00000"/>
        </right>
        <top style="thin">
          <color rgb="FFC00000"/>
        </top>
        <bottom style="thin">
          <color rgb="FFC00000"/>
        </bottom>
        <vertical/>
        <horizontal/>
      </border>
    </dxf>
    <dxf>
      <font>
        <color theme="0" tint="-0.34998626667073579"/>
      </font>
    </dxf>
    <dxf>
      <fill>
        <patternFill>
          <bgColor theme="8" tint="0.79998168889431442"/>
        </patternFill>
      </fill>
    </dxf>
    <dxf>
      <fill>
        <patternFill>
          <bgColor theme="4" tint="0.79998168889431442"/>
        </patternFill>
      </fill>
    </dxf>
    <dxf>
      <fill>
        <patternFill>
          <bgColor theme="3"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ill>
        <patternFill>
          <bgColor theme="5" tint="0.79998168889431442"/>
        </patternFill>
      </fill>
    </dxf>
    <dxf>
      <fill>
        <patternFill>
          <bgColor theme="7" tint="0.79998168889431442"/>
        </patternFill>
      </fill>
    </dxf>
    <dxf>
      <font>
        <color rgb="FF9C0006"/>
      </font>
      <fill>
        <patternFill>
          <bgColor rgb="FFFFC7CE"/>
        </patternFill>
      </fill>
    </dxf>
    <dxf>
      <border>
        <bottom style="thin">
          <color auto="1"/>
        </bottom>
        <vertical/>
        <horizontal/>
      </border>
    </dxf>
    <dxf>
      <font>
        <color theme="0" tint="-0.34998626667073579"/>
      </font>
    </dxf>
    <dxf>
      <fill>
        <patternFill>
          <bgColor theme="8" tint="0.79998168889431442"/>
        </patternFill>
      </fill>
    </dxf>
    <dxf>
      <fill>
        <patternFill>
          <bgColor theme="4" tint="0.79998168889431442"/>
        </patternFill>
      </fill>
    </dxf>
    <dxf>
      <fill>
        <patternFill>
          <bgColor theme="3"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ill>
        <patternFill>
          <bgColor theme="5" tint="0.79998168889431442"/>
        </patternFill>
      </fill>
    </dxf>
    <dxf>
      <font>
        <color rgb="FF9C0006"/>
      </font>
      <fill>
        <patternFill>
          <bgColor rgb="FFFFC7CE"/>
        </patternFill>
      </fill>
    </dxf>
    <dxf>
      <border>
        <bottom style="thin">
          <color auto="1"/>
        </bottom>
        <vertical/>
        <horizontal/>
      </border>
    </dxf>
    <dxf>
      <fill>
        <patternFill>
          <bgColor theme="7" tint="0.79998168889431442"/>
        </patternFill>
      </fill>
    </dxf>
    <dxf>
      <font>
        <color theme="0" tint="-0.34998626667073579"/>
      </font>
    </dxf>
    <dxf>
      <fill>
        <patternFill>
          <bgColor theme="8" tint="0.79998168889431442"/>
        </patternFill>
      </fill>
    </dxf>
    <dxf>
      <fill>
        <patternFill>
          <bgColor theme="4" tint="0.79998168889431442"/>
        </patternFill>
      </fill>
    </dxf>
    <dxf>
      <fill>
        <patternFill>
          <bgColor theme="3"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ill>
        <patternFill>
          <bgColor theme="5" tint="0.79998168889431442"/>
        </patternFill>
      </fill>
    </dxf>
    <dxf>
      <fill>
        <patternFill>
          <bgColor theme="7" tint="0.79998168889431442"/>
        </patternFill>
      </fill>
    </dxf>
    <dxf>
      <font>
        <color rgb="FF9C0006"/>
      </font>
      <fill>
        <patternFill>
          <bgColor rgb="FFFFC7CE"/>
        </patternFill>
      </fill>
    </dxf>
    <dxf>
      <border>
        <bottom style="thin">
          <color auto="1"/>
        </bottom>
        <vertical/>
        <horizontal/>
      </border>
    </dxf>
    <dxf>
      <font>
        <color theme="0" tint="-0.34998626667073579"/>
      </font>
    </dxf>
    <dxf>
      <fill>
        <patternFill>
          <bgColor theme="8" tint="0.79998168889431442"/>
        </patternFill>
      </fill>
    </dxf>
    <dxf>
      <fill>
        <patternFill>
          <bgColor theme="4" tint="0.79998168889431442"/>
        </patternFill>
      </fill>
    </dxf>
    <dxf>
      <fill>
        <patternFill>
          <bgColor theme="3"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ill>
        <patternFill>
          <bgColor theme="5" tint="0.79998168889431442"/>
        </patternFill>
      </fill>
    </dxf>
    <dxf>
      <font>
        <color rgb="FF9C0006"/>
      </font>
      <fill>
        <patternFill>
          <bgColor rgb="FFFFC7CE"/>
        </patternFill>
      </fill>
    </dxf>
    <dxf>
      <border>
        <bottom style="thin">
          <color auto="1"/>
        </bottom>
        <vertical/>
        <horizontal/>
      </border>
    </dxf>
    <dxf>
      <fill>
        <patternFill>
          <bgColor theme="7" tint="0.79998168889431442"/>
        </patternFill>
      </fill>
    </dxf>
    <dxf>
      <font>
        <b val="0"/>
        <i val="0"/>
      </font>
      <fill>
        <patternFill>
          <bgColor rgb="FF00B050"/>
        </patternFill>
      </fill>
    </dxf>
    <dxf>
      <font>
        <b val="0"/>
        <i val="0"/>
      </font>
      <fill>
        <patternFill>
          <bgColor rgb="FFFFC000"/>
        </patternFill>
      </fill>
    </dxf>
    <dxf>
      <fill>
        <patternFill>
          <bgColor rgb="FF63BE7B"/>
        </patternFill>
      </fill>
    </dxf>
    <dxf>
      <fill>
        <patternFill>
          <bgColor rgb="FFA1D07E"/>
        </patternFill>
      </fill>
    </dxf>
    <dxf>
      <fill>
        <patternFill>
          <bgColor rgb="FFDFE282"/>
        </patternFill>
      </fill>
    </dxf>
    <dxf>
      <fill>
        <patternFill>
          <bgColor rgb="FFFED280"/>
        </patternFill>
      </fill>
    </dxf>
    <dxf>
      <fill>
        <patternFill>
          <bgColor rgb="FFFB9D75"/>
        </patternFill>
      </fill>
    </dxf>
    <dxf>
      <border>
        <bottom style="hair">
          <color theme="0" tint="-0.24994659260841701"/>
        </bottom>
        <vertical/>
        <horizontal/>
      </border>
    </dxf>
    <dxf>
      <border>
        <bottom style="thin">
          <color auto="1"/>
        </bottom>
        <vertical/>
        <horizontal/>
      </border>
    </dxf>
    <dxf>
      <border>
        <bottom style="hair">
          <color theme="0" tint="-0.24994659260841701"/>
        </bottom>
        <vertical/>
        <horizontal/>
      </border>
    </dxf>
    <dxf>
      <border>
        <bottom style="thin">
          <color auto="1"/>
        </bottom>
        <vertical/>
        <horizontal/>
      </border>
    </dxf>
    <dxf>
      <fill>
        <patternFill>
          <bgColor rgb="FFFFC000"/>
        </patternFill>
      </fill>
    </dxf>
    <dxf>
      <border>
        <bottom style="hair">
          <color theme="0" tint="-0.24994659260841701"/>
        </bottom>
        <vertical/>
        <horizontal/>
      </border>
    </dxf>
    <dxf>
      <border>
        <bottom style="thin">
          <color auto="1"/>
        </bottom>
        <vertical/>
        <horizontal/>
      </border>
    </dxf>
    <dxf>
      <border>
        <bottom style="hair">
          <color theme="0" tint="-0.24994659260841701"/>
        </bottom>
        <vertical/>
        <horizontal/>
      </border>
    </dxf>
    <dxf>
      <border>
        <bottom style="thin">
          <color auto="1"/>
        </bottom>
        <vertical/>
        <horizontal/>
      </border>
    </dxf>
    <dxf>
      <font>
        <color theme="7"/>
      </font>
      <border>
        <vertical/>
        <horizontal/>
      </border>
    </dxf>
    <dxf>
      <border>
        <bottom style="hair">
          <color theme="0" tint="-0.24994659260841701"/>
        </bottom>
        <vertical/>
        <horizontal/>
      </border>
    </dxf>
    <dxf>
      <border>
        <bottom style="thin">
          <color auto="1"/>
        </bottom>
        <vertical/>
        <horizontal/>
      </border>
    </dxf>
    <dxf>
      <fill>
        <patternFill>
          <bgColor rgb="FFFFFF00"/>
        </patternFill>
      </fill>
    </dxf>
    <dxf>
      <font>
        <color theme="7"/>
      </font>
      <border>
        <vertical/>
        <horizontal/>
      </border>
    </dxf>
    <dxf>
      <font>
        <color theme="0" tint="-0.24994659260841701"/>
      </font>
    </dxf>
    <dxf>
      <fill>
        <patternFill>
          <bgColor theme="8" tint="0.79998168889431442"/>
        </patternFill>
      </fill>
    </dxf>
    <dxf>
      <fill>
        <patternFill>
          <bgColor theme="4" tint="0.79998168889431442"/>
        </patternFill>
      </fill>
    </dxf>
    <dxf>
      <fill>
        <patternFill>
          <bgColor theme="3"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ill>
        <patternFill>
          <bgColor theme="5" tint="0.79998168889431442"/>
        </patternFill>
      </fill>
    </dxf>
    <dxf>
      <font>
        <color rgb="FF9C0006"/>
      </font>
      <fill>
        <patternFill>
          <bgColor rgb="FFFFC7CE"/>
        </patternFill>
      </fill>
    </dxf>
    <dxf>
      <font>
        <strike val="0"/>
        <color theme="0" tint="-0.24994659260841701"/>
      </font>
    </dxf>
  </dxfs>
  <tableStyles count="0" defaultTableStyle="TableStyleMedium2" defaultPivotStyle="PivotStyleLight16"/>
  <colors>
    <mruColors>
      <color rgb="FFDCCF43"/>
      <color rgb="FFC2B324"/>
      <color rgb="FF006767"/>
      <color rgb="FFFFFFCC"/>
      <color rgb="FFFF9F9F"/>
      <color rgb="FFFF8F8F"/>
      <color rgb="FFFF8989"/>
      <color rgb="FFFB9D75"/>
      <color rgb="FFF8696B"/>
      <color rgb="FFFED2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Scroll" dx="22" fmlaLink="$I12" horiz="1" max="5" page="0" val="5"/>
</file>

<file path=xl/ctrlProps/ctrlProp2.xml><?xml version="1.0" encoding="utf-8"?>
<formControlPr xmlns="http://schemas.microsoft.com/office/spreadsheetml/2009/9/main" objectType="Scroll" dx="22" fmlaLink="J15" horiz="1" max="5" page="0" val="5"/>
</file>

<file path=xl/ctrlProps/ctrlProp3.xml><?xml version="1.0" encoding="utf-8"?>
<formControlPr xmlns="http://schemas.microsoft.com/office/spreadsheetml/2009/9/main" objectType="Scroll" dx="22" fmlaLink="$J17" horiz="1" max="5" page="0" val="5"/>
</file>

<file path=xl/ctrlProps/ctrlProp4.xml><?xml version="1.0" encoding="utf-8"?>
<formControlPr xmlns="http://schemas.microsoft.com/office/spreadsheetml/2009/9/main" objectType="Scroll" dx="22" fmlaLink="$J$21" horiz="1" max="5" page="0" val="2"/>
</file>

<file path=xl/ctrlProps/ctrlProp5.xml><?xml version="1.0" encoding="utf-8"?>
<formControlPr xmlns="http://schemas.microsoft.com/office/spreadsheetml/2009/9/main" objectType="Scroll" dx="22" fmlaLink="$J$22" horiz="1" max="5" page="0" val="4"/>
</file>

<file path=xl/ctrlProps/ctrlProp6.xml><?xml version="1.0" encoding="utf-8"?>
<formControlPr xmlns="http://schemas.microsoft.com/office/spreadsheetml/2009/9/main" objectType="Scroll" dx="22" fmlaLink="$J$23" horiz="1" max="5" page="0" val="2"/>
</file>

<file path=xl/ctrlProps/ctrlProp7.xml><?xml version="1.0" encoding="utf-8"?>
<formControlPr xmlns="http://schemas.microsoft.com/office/spreadsheetml/2009/9/main" objectType="Scroll" dx="22" fmlaLink="$J$24" horiz="1" max="5" page="0" val="4"/>
</file>

<file path=xl/ctrlProps/ctrlProp8.xml><?xml version="1.0" encoding="utf-8"?>
<formControlPr xmlns="http://schemas.microsoft.com/office/spreadsheetml/2009/9/main" objectType="Scroll" dx="22" fmlaLink="$J$25" horiz="1" max="5" page="0"/>
</file>

<file path=xl/ctrlProps/ctrlProp9.xml><?xml version="1.0" encoding="utf-8"?>
<formControlPr xmlns="http://schemas.microsoft.com/office/spreadsheetml/2009/9/main" objectType="Scroll" dx="22" fmlaLink="$J$26" horiz="1" max="5" page="0" val="3"/>
</file>

<file path=xl/ctrlProps/ctrlProp10.xml><?xml version="1.0" encoding="utf-8"?>
<formControlPr xmlns="http://schemas.microsoft.com/office/spreadsheetml/2009/9/main" objectType="Scroll" dx="22" fmlaLink="$J$13" horiz="1" max="5" page="0" val="5"/>
</file>

<file path=xl/ctrlProps/ctrlProp11.xml><?xml version="1.0" encoding="utf-8"?>
<formControlPr xmlns="http://schemas.microsoft.com/office/spreadsheetml/2009/9/main" objectType="Scroll" dx="22" fmlaLink="$J$27" horiz="1" max="5" page="0" val="4"/>
</file>

<file path=xl/ctrlProps/ctrlProp12.xml><?xml version="1.0" encoding="utf-8"?>
<formControlPr xmlns="http://schemas.microsoft.com/office/spreadsheetml/2009/9/main" objectType="Scroll" dx="22" fmlaLink="$I11" horiz="1" max="2" page="0" val="2"/>
</file>

<file path=xl/ctrlProps/ctrlProp13.xml><?xml version="1.0" encoding="utf-8"?>
<formControlPr xmlns="http://schemas.microsoft.com/office/spreadsheetml/2009/9/main" objectType="Scroll" dx="22" fmlaLink="$I$14" horiz="1" max="2" page="0" val="2"/>
</file>

<file path=xl/ctrlProps/ctrlProp14.xml><?xml version="1.0" encoding="utf-8"?>
<formControlPr xmlns="http://schemas.microsoft.com/office/spreadsheetml/2009/9/main" objectType="Scroll" dx="22" fmlaLink="$I20" horiz="1" max="2" page="0"/>
</file>

<file path=xl/ctrlProps/ctrlProp15.xml><?xml version="1.0" encoding="utf-8"?>
<formControlPr xmlns="http://schemas.microsoft.com/office/spreadsheetml/2009/9/main" objectType="Scroll" dx="22" fmlaLink="$I28" horiz="1" max="2" page="0" val="2"/>
</file>

<file path=xl/ctrlProps/ctrlProp16.xml><?xml version="1.0" encoding="utf-8"?>
<formControlPr xmlns="http://schemas.microsoft.com/office/spreadsheetml/2009/9/main" objectType="Scroll" dx="22" fmlaLink="$I30" horiz="1" max="2" page="0" val="2"/>
</file>

<file path=xl/ctrlProps/ctrlProp17.xml><?xml version="1.0" encoding="utf-8"?>
<formControlPr xmlns="http://schemas.microsoft.com/office/spreadsheetml/2009/9/main" objectType="Scroll" dx="22" fmlaLink="$J$29" horiz="1" max="5" page="0" val="3"/>
</file>

<file path=xl/ctrlProps/ctrlProp18.xml><?xml version="1.0" encoding="utf-8"?>
<formControlPr xmlns="http://schemas.microsoft.com/office/spreadsheetml/2009/9/main" objectType="Scroll" dx="22" fmlaLink="$J$31" horiz="1" max="5" page="0" val="5"/>
</file>

<file path=xl/ctrlProps/ctrlProp19.xml><?xml version="1.0" encoding="utf-8"?>
<formControlPr xmlns="http://schemas.microsoft.com/office/spreadsheetml/2009/9/main" objectType="Scroll" dx="22" fmlaLink="$J$32" horiz="1" max="5" page="0" val="3"/>
</file>

<file path=xl/ctrlProps/ctrlProp20.xml><?xml version="1.0" encoding="utf-8"?>
<formControlPr xmlns="http://schemas.microsoft.com/office/spreadsheetml/2009/9/main" objectType="Scroll" dx="22" fmlaLink="$J$33" horiz="1" max="5" page="0" val="5"/>
</file>

<file path=xl/ctrlProps/ctrlProp21.xml><?xml version="1.0" encoding="utf-8"?>
<formControlPr xmlns="http://schemas.microsoft.com/office/spreadsheetml/2009/9/main" objectType="Scroll" dx="22" fmlaLink="$I$34" horiz="1" max="2" page="0" val="2"/>
</file>

<file path=xl/ctrlProps/ctrlProp22.xml><?xml version="1.0" encoding="utf-8"?>
<formControlPr xmlns="http://schemas.microsoft.com/office/spreadsheetml/2009/9/main" objectType="Scroll" dx="22" fmlaLink="$J$35" horiz="1" max="5" page="0" val="3"/>
</file>

<file path=xl/ctrlProps/ctrlProp23.xml><?xml version="1.0" encoding="utf-8"?>
<formControlPr xmlns="http://schemas.microsoft.com/office/spreadsheetml/2009/9/main" objectType="Scroll" dx="22" fmlaLink="$J$37" horiz="1" max="5" page="0"/>
</file>

<file path=xl/ctrlProps/ctrlProp24.xml><?xml version="1.0" encoding="utf-8"?>
<formControlPr xmlns="http://schemas.microsoft.com/office/spreadsheetml/2009/9/main" objectType="Scroll" dx="22" fmlaLink="$I$36" horiz="1" max="2" page="0"/>
</file>

<file path=xl/ctrlProps/ctrlProp25.xml><?xml version="1.0" encoding="utf-8"?>
<formControlPr xmlns="http://schemas.microsoft.com/office/spreadsheetml/2009/9/main" objectType="Scroll" dx="22" fmlaLink="$J$38" horiz="1" max="5" page="0" val="3"/>
</file>

<file path=xl/ctrlProps/ctrlProp26.xml><?xml version="1.0" encoding="utf-8"?>
<formControlPr xmlns="http://schemas.microsoft.com/office/spreadsheetml/2009/9/main" objectType="Scroll" dx="22" fmlaLink="$J$39" horiz="1" max="5" page="0" val="2"/>
</file>

<file path=xl/ctrlProps/ctrlProp27.xml><?xml version="1.0" encoding="utf-8"?>
<formControlPr xmlns="http://schemas.microsoft.com/office/spreadsheetml/2009/9/main" objectType="Scroll" dx="22" fmlaLink="$J$41" horiz="1" max="5" page="0" val="3"/>
</file>

<file path=xl/ctrlProps/ctrlProp28.xml><?xml version="1.0" encoding="utf-8"?>
<formControlPr xmlns="http://schemas.microsoft.com/office/spreadsheetml/2009/9/main" objectType="Scroll" dx="22" fmlaLink="$J$42" horiz="1" max="5" page="0" val="5"/>
</file>

<file path=xl/ctrlProps/ctrlProp29.xml><?xml version="1.0" encoding="utf-8"?>
<formControlPr xmlns="http://schemas.microsoft.com/office/spreadsheetml/2009/9/main" objectType="Scroll" dx="22" fmlaLink="$J$44" horiz="1" max="5" page="0" val="3"/>
</file>

<file path=xl/ctrlProps/ctrlProp30.xml><?xml version="1.0" encoding="utf-8"?>
<formControlPr xmlns="http://schemas.microsoft.com/office/spreadsheetml/2009/9/main" objectType="Scroll" dx="22" fmlaLink="$I$43" horiz="1" max="2" page="0"/>
</file>

<file path=xl/ctrlProps/ctrlProp31.xml><?xml version="1.0" encoding="utf-8"?>
<formControlPr xmlns="http://schemas.microsoft.com/office/spreadsheetml/2009/9/main" objectType="Scroll" dx="22" fmlaLink="$I$40" horiz="1" max="2" page="0" val="2"/>
</file>

<file path=xl/ctrlProps/ctrlProp32.xml><?xml version="1.0" encoding="utf-8"?>
<formControlPr xmlns="http://schemas.microsoft.com/office/spreadsheetml/2009/9/main" objectType="Scroll" dx="22" fmlaLink="$J$45" horiz="1" max="5" page="0" val="2"/>
</file>

<file path=xl/ctrlProps/ctrlProp33.xml><?xml version="1.0" encoding="utf-8"?>
<formControlPr xmlns="http://schemas.microsoft.com/office/spreadsheetml/2009/9/main" objectType="Scroll" dx="22" fmlaLink="$J$46" horiz="1" max="5" page="0"/>
</file>

<file path=xl/ctrlProps/ctrlProp34.xml><?xml version="1.0" encoding="utf-8"?>
<formControlPr xmlns="http://schemas.microsoft.com/office/spreadsheetml/2009/9/main" objectType="Scroll" dx="22" fmlaLink="$J$47" horiz="1" max="5" page="0" val="3"/>
</file>

<file path=xl/ctrlProps/ctrlProp35.xml><?xml version="1.0" encoding="utf-8"?>
<formControlPr xmlns="http://schemas.microsoft.com/office/spreadsheetml/2009/9/main" objectType="Scroll" dx="22" fmlaLink="J16" horiz="1" max="5" page="0" val="2"/>
</file>

<file path=xl/ctrlProps/ctrlProp36.xml><?xml version="1.0" encoding="utf-8"?>
<formControlPr xmlns="http://schemas.microsoft.com/office/spreadsheetml/2009/9/main" objectType="Scroll" dx="22" fmlaLink="$J18" horiz="1" max="5" page="0" val="2"/>
</file>

<file path=xl/ctrlProps/ctrlProp37.xml><?xml version="1.0" encoding="utf-8"?>
<formControlPr xmlns="http://schemas.microsoft.com/office/spreadsheetml/2009/9/main" objectType="Scroll" dx="22" fmlaLink="$J$48" horiz="1" max="5" page="0" val="3"/>
</file>

<file path=xl/ctrlProps/ctrlProp38.xml><?xml version="1.0" encoding="utf-8"?>
<formControlPr xmlns="http://schemas.microsoft.com/office/spreadsheetml/2009/9/main" objectType="Scroll" dx="22" fmlaLink="$J$49" horiz="1" max="5" page="0" val="3"/>
</file>

<file path=xl/ctrlProps/ctrlProp39.xml><?xml version="1.0" encoding="utf-8"?>
<formControlPr xmlns="http://schemas.microsoft.com/office/spreadsheetml/2009/9/main" objectType="Scroll" dx="22" fmlaLink="$J$50" horiz="1" max="5" page="0" val="2"/>
</file>

<file path=xl/ctrlProps/ctrlProp40.xml><?xml version="1.0" encoding="utf-8"?>
<formControlPr xmlns="http://schemas.microsoft.com/office/spreadsheetml/2009/9/main" objectType="Scroll" dx="22" fmlaLink="$J$52" horiz="1" max="5" page="0" val="3"/>
</file>

<file path=xl/ctrlProps/ctrlProp41.xml><?xml version="1.0" encoding="utf-8"?>
<formControlPr xmlns="http://schemas.microsoft.com/office/spreadsheetml/2009/9/main" objectType="Scroll" dx="22" fmlaLink="$J$55" horiz="1" max="5" page="0" val="4"/>
</file>

<file path=xl/ctrlProps/ctrlProp42.xml><?xml version="1.0" encoding="utf-8"?>
<formControlPr xmlns="http://schemas.microsoft.com/office/spreadsheetml/2009/9/main" objectType="Scroll" dx="22" fmlaLink="$J$59" horiz="1" max="5" page="0" val="2"/>
</file>

<file path=xl/ctrlProps/ctrlProp43.xml><?xml version="1.0" encoding="utf-8"?>
<formControlPr xmlns="http://schemas.microsoft.com/office/spreadsheetml/2009/9/main" objectType="Scroll" dx="22" fmlaLink="$J$60" horiz="1" max="5" page="0"/>
</file>

<file path=xl/ctrlProps/ctrlProp44.xml><?xml version="1.0" encoding="utf-8"?>
<formControlPr xmlns="http://schemas.microsoft.com/office/spreadsheetml/2009/9/main" objectType="Scroll" dx="22" fmlaLink="$J$100" horiz="1" max="5" page="0" val="0"/>
</file>

<file path=xl/ctrlProps/ctrlProp45.xml><?xml version="1.0" encoding="utf-8"?>
<formControlPr xmlns="http://schemas.microsoft.com/office/spreadsheetml/2009/9/main" objectType="Scroll" dx="22" fmlaLink="$J$101" horiz="1" max="5" page="0" val="0"/>
</file>

<file path=xl/ctrlProps/ctrlProp46.xml><?xml version="1.0" encoding="utf-8"?>
<formControlPr xmlns="http://schemas.microsoft.com/office/spreadsheetml/2009/9/main" objectType="Scroll" dx="22" fmlaLink="$J$106" horiz="1" max="5" page="0" val="0"/>
</file>

<file path=xl/ctrlProps/ctrlProp47.xml><?xml version="1.0" encoding="utf-8"?>
<formControlPr xmlns="http://schemas.microsoft.com/office/spreadsheetml/2009/9/main" objectType="Scroll" dx="22" fmlaLink="$J$108" horiz="1" max="5" page="0" val="0"/>
</file>

<file path=xl/ctrlProps/ctrlProp48.xml><?xml version="1.0" encoding="utf-8"?>
<formControlPr xmlns="http://schemas.microsoft.com/office/spreadsheetml/2009/9/main" objectType="Scroll" dx="22" fmlaLink="$J$109" horiz="1" max="5" page="0" val="0"/>
</file>

<file path=xl/ctrlProps/ctrlProp49.xml><?xml version="1.0" encoding="utf-8"?>
<formControlPr xmlns="http://schemas.microsoft.com/office/spreadsheetml/2009/9/main" objectType="Scroll" dx="22" fmlaLink="$J$118" horiz="1" max="5" page="0" val="0"/>
</file>

<file path=xl/ctrlProps/ctrlProp50.xml><?xml version="1.0" encoding="utf-8"?>
<formControlPr xmlns="http://schemas.microsoft.com/office/spreadsheetml/2009/9/main" objectType="Scroll" dx="22" fmlaLink="$J$116" horiz="1" max="5" page="0" val="0"/>
</file>

<file path=xl/ctrlProps/ctrlProp51.xml><?xml version="1.0" encoding="utf-8"?>
<formControlPr xmlns="http://schemas.microsoft.com/office/spreadsheetml/2009/9/main" objectType="Scroll" dx="22" fmlaLink="$J$54" horiz="1" max="5" page="0"/>
</file>

<file path=xl/ctrlProps/ctrlProp52.xml><?xml version="1.0" encoding="utf-8"?>
<formControlPr xmlns="http://schemas.microsoft.com/office/spreadsheetml/2009/9/main" objectType="Scroll" dx="22" fmlaLink="$J$56" horiz="1" max="5" page="0" val="2"/>
</file>

<file path=xl/ctrlProps/ctrlProp53.xml><?xml version="1.0" encoding="utf-8"?>
<formControlPr xmlns="http://schemas.microsoft.com/office/spreadsheetml/2009/9/main" objectType="Scroll" dx="22" fmlaLink="$J$57" horiz="1" max="5" page="0" val="2"/>
</file>

<file path=xl/ctrlProps/ctrlProp54.xml><?xml version="1.0" encoding="utf-8"?>
<formControlPr xmlns="http://schemas.microsoft.com/office/spreadsheetml/2009/9/main" objectType="Scroll" dx="22" fmlaLink="$J$58" horiz="1" max="5" page="0"/>
</file>

<file path=xl/ctrlProps/ctrlProp55.xml><?xml version="1.0" encoding="utf-8"?>
<formControlPr xmlns="http://schemas.microsoft.com/office/spreadsheetml/2009/9/main" objectType="Scroll" dx="22" fmlaLink="$J$62" horiz="1" max="5" page="0" val="3"/>
</file>

<file path=xl/ctrlProps/ctrlProp56.xml><?xml version="1.0" encoding="utf-8"?>
<formControlPr xmlns="http://schemas.microsoft.com/office/spreadsheetml/2009/9/main" objectType="Scroll" dx="22" fmlaLink="$J$67" horiz="1" max="5" page="0"/>
</file>

<file path=xl/ctrlProps/ctrlProp57.xml><?xml version="1.0" encoding="utf-8"?>
<formControlPr xmlns="http://schemas.microsoft.com/office/spreadsheetml/2009/9/main" objectType="Scroll" dx="22" fmlaLink="$J$68" horiz="1" max="5" page="0" val="2"/>
</file>

<file path=xl/ctrlProps/ctrlProp58.xml><?xml version="1.0" encoding="utf-8"?>
<formControlPr xmlns="http://schemas.microsoft.com/office/spreadsheetml/2009/9/main" objectType="Scroll" dx="22" fmlaLink="$J$71" horiz="1" max="5" page="0" val="3"/>
</file>

<file path=xl/ctrlProps/ctrlProp59.xml><?xml version="1.0" encoding="utf-8"?>
<formControlPr xmlns="http://schemas.microsoft.com/office/spreadsheetml/2009/9/main" objectType="Scroll" dx="22" fmlaLink="$J$66" horiz="1" max="5" page="0" val="3"/>
</file>

<file path=xl/ctrlProps/ctrlProp60.xml><?xml version="1.0" encoding="utf-8"?>
<formControlPr xmlns="http://schemas.microsoft.com/office/spreadsheetml/2009/9/main" objectType="Scroll" dx="22" fmlaLink="$J$70" horiz="1" max="5" page="0"/>
</file>

<file path=xl/ctrlProps/ctrlProp61.xml><?xml version="1.0" encoding="utf-8"?>
<formControlPr xmlns="http://schemas.microsoft.com/office/spreadsheetml/2009/9/main" objectType="Scroll" dx="22" fmlaLink="$J$72" horiz="1" max="5" page="0" val="2"/>
</file>

<file path=xl/ctrlProps/ctrlProp62.xml><?xml version="1.0" encoding="utf-8"?>
<formControlPr xmlns="http://schemas.microsoft.com/office/spreadsheetml/2009/9/main" objectType="Scroll" dx="22" fmlaLink="$J$74" horiz="1" max="5" page="0" val="2"/>
</file>

<file path=xl/ctrlProps/ctrlProp63.xml><?xml version="1.0" encoding="utf-8"?>
<formControlPr xmlns="http://schemas.microsoft.com/office/spreadsheetml/2009/9/main" objectType="Scroll" dx="22" fmlaLink="$J$76" horiz="1" max="5" page="0" val="0"/>
</file>

<file path=xl/ctrlProps/ctrlProp64.xml><?xml version="1.0" encoding="utf-8"?>
<formControlPr xmlns="http://schemas.microsoft.com/office/spreadsheetml/2009/9/main" objectType="Scroll" dx="22" fmlaLink="$J$79" horiz="1" max="5" page="0" val="0"/>
</file>

<file path=xl/ctrlProps/ctrlProp65.xml><?xml version="1.0" encoding="utf-8"?>
<formControlPr xmlns="http://schemas.microsoft.com/office/spreadsheetml/2009/9/main" objectType="Scroll" dx="22" fmlaLink="$J$85" horiz="1" max="5" page="0" val="0"/>
</file>

<file path=xl/ctrlProps/ctrlProp66.xml><?xml version="1.0" encoding="utf-8"?>
<formControlPr xmlns="http://schemas.microsoft.com/office/spreadsheetml/2009/9/main" objectType="Scroll" dx="22" fmlaLink="$J$87" horiz="1" max="5" page="0" val="0"/>
</file>

<file path=xl/ctrlProps/ctrlProp67.xml><?xml version="1.0" encoding="utf-8"?>
<formControlPr xmlns="http://schemas.microsoft.com/office/spreadsheetml/2009/9/main" objectType="Scroll" dx="22" fmlaLink="$J$89" horiz="1" max="5" page="0" val="0"/>
</file>

<file path=xl/ctrlProps/ctrlProp68.xml><?xml version="1.0" encoding="utf-8"?>
<formControlPr xmlns="http://schemas.microsoft.com/office/spreadsheetml/2009/9/main" objectType="Scroll" dx="22" fmlaLink="$J$90" horiz="1" max="5" page="0" val="0"/>
</file>

<file path=xl/ctrlProps/ctrlProp69.xml><?xml version="1.0" encoding="utf-8"?>
<formControlPr xmlns="http://schemas.microsoft.com/office/spreadsheetml/2009/9/main" objectType="Scroll" dx="22" fmlaLink="$J$92" horiz="1" max="5" page="0" val="0"/>
</file>

<file path=xl/ctrlProps/ctrlProp70.xml><?xml version="1.0" encoding="utf-8"?>
<formControlPr xmlns="http://schemas.microsoft.com/office/spreadsheetml/2009/9/main" objectType="Scroll" dx="22" fmlaLink="$J$93" horiz="1" max="5" page="0" val="0"/>
</file>

<file path=xl/ctrlProps/ctrlProp71.xml><?xml version="1.0" encoding="utf-8"?>
<formControlPr xmlns="http://schemas.microsoft.com/office/spreadsheetml/2009/9/main" objectType="Scroll" dx="22" fmlaLink="$J$94" horiz="1" max="5" page="0" val="0"/>
</file>

<file path=xl/ctrlProps/ctrlProp72.xml><?xml version="1.0" encoding="utf-8"?>
<formControlPr xmlns="http://schemas.microsoft.com/office/spreadsheetml/2009/9/main" objectType="Scroll" dx="22" fmlaLink="#REF!" horiz="1" max="5" page="0" val="0"/>
</file>

<file path=xl/ctrlProps/ctrlProp73.xml><?xml version="1.0" encoding="utf-8"?>
<formControlPr xmlns="http://schemas.microsoft.com/office/spreadsheetml/2009/9/main" objectType="Scroll" dx="22" fmlaLink="$J$107" horiz="1" max="5" page="0" val="0"/>
</file>

<file path=xl/ctrlProps/ctrlProp74.xml><?xml version="1.0" encoding="utf-8"?>
<formControlPr xmlns="http://schemas.microsoft.com/office/spreadsheetml/2009/9/main" objectType="Scroll" dx="22" fmlaLink="$I$51" horiz="1" max="2" page="0" val="2"/>
</file>

<file path=xl/ctrlProps/ctrlProp75.xml><?xml version="1.0" encoding="utf-8"?>
<formControlPr xmlns="http://schemas.microsoft.com/office/spreadsheetml/2009/9/main" objectType="Scroll" dx="22" fmlaLink="$I$53" horiz="1" max="2" page="0"/>
</file>

<file path=xl/ctrlProps/ctrlProp76.xml><?xml version="1.0" encoding="utf-8"?>
<formControlPr xmlns="http://schemas.microsoft.com/office/spreadsheetml/2009/9/main" objectType="Scroll" dx="22" fmlaLink="$I$61" horiz="1" max="2" page="0"/>
</file>

<file path=xl/ctrlProps/ctrlProp77.xml><?xml version="1.0" encoding="utf-8"?>
<formControlPr xmlns="http://schemas.microsoft.com/office/spreadsheetml/2009/9/main" objectType="Scroll" dx="22" fmlaLink="$I$63" horiz="1" max="2" page="0" val="2"/>
</file>

<file path=xl/ctrlProps/ctrlProp78.xml><?xml version="1.0" encoding="utf-8"?>
<formControlPr xmlns="http://schemas.microsoft.com/office/spreadsheetml/2009/9/main" objectType="Scroll" dx="22" fmlaLink="$I$65" horiz="1" max="2" page="0"/>
</file>

<file path=xl/ctrlProps/ctrlProp79.xml><?xml version="1.0" encoding="utf-8"?>
<formControlPr xmlns="http://schemas.microsoft.com/office/spreadsheetml/2009/9/main" objectType="Scroll" dx="22" fmlaLink="$I$69" horiz="1" max="2" page="0"/>
</file>

<file path=xl/ctrlProps/ctrlProp80.xml><?xml version="1.0" encoding="utf-8"?>
<formControlPr xmlns="http://schemas.microsoft.com/office/spreadsheetml/2009/9/main" objectType="Scroll" dx="22" fmlaLink="$I$73" horiz="1" max="2" page="0"/>
</file>

<file path=xl/ctrlProps/ctrlProp81.xml><?xml version="1.0" encoding="utf-8"?>
<formControlPr xmlns="http://schemas.microsoft.com/office/spreadsheetml/2009/9/main" objectType="Scroll" dx="22" fmlaLink="$I$75" horiz="1" max="2" page="0" val="2"/>
</file>

<file path=xl/ctrlProps/ctrlProp82.xml><?xml version="1.0" encoding="utf-8"?>
<formControlPr xmlns="http://schemas.microsoft.com/office/spreadsheetml/2009/9/main" objectType="Scroll" dx="22" fmlaLink="$I$77" horiz="1" max="2" page="0" val="0"/>
</file>

<file path=xl/ctrlProps/ctrlProp83.xml><?xml version="1.0" encoding="utf-8"?>
<formControlPr xmlns="http://schemas.microsoft.com/office/spreadsheetml/2009/9/main" objectType="Scroll" dx="22" fmlaLink="$I$82" horiz="1" max="2" page="0" val="0"/>
</file>

<file path=xl/ctrlProps/ctrlProp84.xml><?xml version="1.0" encoding="utf-8"?>
<formControlPr xmlns="http://schemas.microsoft.com/office/spreadsheetml/2009/9/main" objectType="Scroll" dx="22" fmlaLink="$I$83" horiz="1" max="2" page="0" val="0"/>
</file>

<file path=xl/ctrlProps/ctrlProp85.xml><?xml version="1.0" encoding="utf-8"?>
<formControlPr xmlns="http://schemas.microsoft.com/office/spreadsheetml/2009/9/main" objectType="Scroll" dx="22" fmlaLink="$I$84" horiz="1" max="2" page="0" val="0"/>
</file>

<file path=xl/ctrlProps/ctrlProp86.xml><?xml version="1.0" encoding="utf-8"?>
<formControlPr xmlns="http://schemas.microsoft.com/office/spreadsheetml/2009/9/main" objectType="Scroll" dx="22" fmlaLink="$I$88" horiz="1" max="2" page="0" val="0"/>
</file>

<file path=xl/ctrlProps/ctrlProp87.xml><?xml version="1.0" encoding="utf-8"?>
<formControlPr xmlns="http://schemas.microsoft.com/office/spreadsheetml/2009/9/main" objectType="Scroll" dx="22" fmlaLink="$I$91" horiz="1" max="2" page="0" val="0"/>
</file>

<file path=xl/ctrlProps/ctrlProp88.xml><?xml version="1.0" encoding="utf-8"?>
<formControlPr xmlns="http://schemas.microsoft.com/office/spreadsheetml/2009/9/main" objectType="Scroll" dx="22" fmlaLink="$I$95" horiz="1" max="2" page="0" val="0"/>
</file>

<file path=xl/ctrlProps/ctrlProp89.xml><?xml version="1.0" encoding="utf-8"?>
<formControlPr xmlns="http://schemas.microsoft.com/office/spreadsheetml/2009/9/main" objectType="Scroll" dx="22" fmlaLink="$I$96" horiz="1" max="2" page="0" val="0"/>
</file>

<file path=xl/ctrlProps/ctrlProp90.xml><?xml version="1.0" encoding="utf-8"?>
<formControlPr xmlns="http://schemas.microsoft.com/office/spreadsheetml/2009/9/main" objectType="Scroll" dx="22" fmlaLink="$I$98" horiz="1" max="2" page="0" val="0"/>
</file>

<file path=xl/ctrlProps/ctrlProp91.xml><?xml version="1.0" encoding="utf-8"?>
<formControlPr xmlns="http://schemas.microsoft.com/office/spreadsheetml/2009/9/main" objectType="Scroll" dx="22" fmlaLink="$I$110" horiz="1" max="2" page="0" val="0"/>
</file>

<file path=xl/ctrlProps/ctrlProp92.xml><?xml version="1.0" encoding="utf-8"?>
<formControlPr xmlns="http://schemas.microsoft.com/office/spreadsheetml/2009/9/main" objectType="Scroll" dx="22" fmlaLink="$I$111" horiz="1" max="2" page="0" val="0"/>
</file>

<file path=xl/ctrlProps/ctrlProp93.xml><?xml version="1.0" encoding="utf-8"?>
<formControlPr xmlns="http://schemas.microsoft.com/office/spreadsheetml/2009/9/main" objectType="Scroll" dx="22" fmlaLink="$I$112" horiz="1" max="2" page="0" val="0"/>
</file>

<file path=xl/ctrlProps/ctrlProp94.xml><?xml version="1.0" encoding="utf-8"?>
<formControlPr xmlns="http://schemas.microsoft.com/office/spreadsheetml/2009/9/main" objectType="Scroll" dx="22" fmlaLink="$I$113" horiz="1" max="2" page="0" val="0"/>
</file>

<file path=xl/ctrlProps/ctrlProp95.xml><?xml version="1.0" encoding="utf-8"?>
<formControlPr xmlns="http://schemas.microsoft.com/office/spreadsheetml/2009/9/main" objectType="Scroll" dx="22" fmlaLink="$I$114" horiz="1" max="2" page="0" val="0"/>
</file>

<file path=xl/ctrlProps/ctrlProp96.xml><?xml version="1.0" encoding="utf-8"?>
<formControlPr xmlns="http://schemas.microsoft.com/office/spreadsheetml/2009/9/main" objectType="Scroll" dx="22" fmlaLink="$I$115" horiz="1" max="2" page="0" val="0"/>
</file>

<file path=xl/ctrlProps/ctrlProp97.xml><?xml version="1.0" encoding="utf-8"?>
<formControlPr xmlns="http://schemas.microsoft.com/office/spreadsheetml/2009/9/main" objectType="Scroll" dx="22" fmlaLink="$J$78" horiz="1" max="5" page="0" val="0"/>
</file>

<file path=xl/ctrlProps/ctrlProp98.xml><?xml version="1.0" encoding="utf-8"?>
<formControlPr xmlns="http://schemas.microsoft.com/office/spreadsheetml/2009/9/main" objectType="Scroll" dx="22" fmlaLink="$J$80" horiz="1" max="5" page="0" val="0"/>
</file>

<file path=xl/ctrlProps/ctrlProp99.xml><?xml version="1.0" encoding="utf-8"?>
<formControlPr xmlns="http://schemas.microsoft.com/office/spreadsheetml/2009/9/main" objectType="Scroll" dx="22" fmlaLink="$J$81" horiz="1" max="5" page="0" val="0"/>
</file>

<file path=xl/ctrlProps/ctrlProp100.xml><?xml version="1.0" encoding="utf-8"?>
<formControlPr xmlns="http://schemas.microsoft.com/office/spreadsheetml/2009/9/main" objectType="Scroll" dx="22" fmlaLink="$J$86" horiz="1" max="5" page="0" val="0"/>
</file>

<file path=xl/ctrlProps/ctrlProp101.xml><?xml version="1.0" encoding="utf-8"?>
<formControlPr xmlns="http://schemas.microsoft.com/office/spreadsheetml/2009/9/main" objectType="Scroll" dx="22" fmlaLink="$J$97" horiz="1" max="5" page="0" val="0"/>
</file>

<file path=xl/ctrlProps/ctrlProp102.xml><?xml version="1.0" encoding="utf-8"?>
<formControlPr xmlns="http://schemas.microsoft.com/office/spreadsheetml/2009/9/main" objectType="Scroll" dx="22" fmlaLink="$J$99" horiz="1" max="5" page="0" val="0"/>
</file>

<file path=xl/ctrlProps/ctrlProp103.xml><?xml version="1.0" encoding="utf-8"?>
<formControlPr xmlns="http://schemas.microsoft.com/office/spreadsheetml/2009/9/main" objectType="Scroll" dx="22" fmlaLink="$J$102" horiz="1" max="5" page="0" val="0"/>
</file>

<file path=xl/ctrlProps/ctrlProp104.xml><?xml version="1.0" encoding="utf-8"?>
<formControlPr xmlns="http://schemas.microsoft.com/office/spreadsheetml/2009/9/main" objectType="Scroll" dx="22" fmlaLink="$J$103" horiz="1" max="5" page="0" val="0"/>
</file>

<file path=xl/ctrlProps/ctrlProp105.xml><?xml version="1.0" encoding="utf-8"?>
<formControlPr xmlns="http://schemas.microsoft.com/office/spreadsheetml/2009/9/main" objectType="Scroll" dx="22" fmlaLink="$J$104" horiz="1" max="5" page="0" val="0"/>
</file>

<file path=xl/ctrlProps/ctrlProp106.xml><?xml version="1.0" encoding="utf-8"?>
<formControlPr xmlns="http://schemas.microsoft.com/office/spreadsheetml/2009/9/main" objectType="Scroll" dx="22" fmlaLink="$J$105" horiz="1" max="5" page="0" val="0"/>
</file>

<file path=xl/ctrlProps/ctrlProp107.xml><?xml version="1.0" encoding="utf-8"?>
<formControlPr xmlns="http://schemas.microsoft.com/office/spreadsheetml/2009/9/main" objectType="Scroll" dx="22" fmlaLink="$J$117" horiz="1" max="5" page="0" val="0"/>
</file>

<file path=xl/ctrlProps/ctrlProp108.xml><?xml version="1.0" encoding="utf-8"?>
<formControlPr xmlns="http://schemas.microsoft.com/office/spreadsheetml/2009/9/main" objectType="Scroll" dx="22" fmlaLink="$I$64" horiz="1" max="2" page="0" val="2"/>
</file>

<file path=xl/ctrlProps/ctrlProp109.xml><?xml version="1.0" encoding="utf-8"?>
<formControlPr xmlns="http://schemas.microsoft.com/office/spreadsheetml/2009/9/main" objectType="Scroll" dx="22" fmlaLink="$J19" horiz="1" max="5" page="0" val="3"/>
</file>

<file path=xl/ctrlProps/ctrlProp110.xml><?xml version="1.0" encoding="utf-8"?>
<formControlPr xmlns="http://schemas.microsoft.com/office/spreadsheetml/2009/9/main" objectType="Scroll" dx="22" fmlaLink="$P$13" horiz="1" max="4" page="0" val="0"/>
</file>

<file path=xl/ctrlProps/ctrlProp111.xml><?xml version="1.0" encoding="utf-8"?>
<formControlPr xmlns="http://schemas.microsoft.com/office/spreadsheetml/2009/9/main" objectType="Scroll" dx="22" fmlaLink="$P$12" horiz="1" max="4" page="0"/>
</file>

<file path=xl/ctrlProps/ctrlProp112.xml><?xml version="1.0" encoding="utf-8"?>
<formControlPr xmlns="http://schemas.microsoft.com/office/spreadsheetml/2009/9/main" objectType="Scroll" dx="22" fmlaLink="$P$11" horiz="1" max="4" page="0" val="2"/>
</file>

<file path=xl/ctrlProps/ctrlProp113.xml><?xml version="1.0" encoding="utf-8"?>
<formControlPr xmlns="http://schemas.microsoft.com/office/spreadsheetml/2009/9/main" objectType="Scroll" dx="22" fmlaLink="$P$14" horiz="1" max="4" page="0" val="4"/>
</file>

<file path=xl/ctrlProps/ctrlProp114.xml><?xml version="1.0" encoding="utf-8"?>
<formControlPr xmlns="http://schemas.microsoft.com/office/spreadsheetml/2009/9/main" objectType="Scroll" dx="22" fmlaLink="$P$15" horiz="1" max="4" page="0" val="0"/>
</file>

<file path=xl/ctrlProps/ctrlProp115.xml><?xml version="1.0" encoding="utf-8"?>
<formControlPr xmlns="http://schemas.microsoft.com/office/spreadsheetml/2009/9/main" objectType="Scroll" dx="22" fmlaLink="$P$16" horiz="1" max="4" page="0" val="0"/>
</file>

<file path=xl/ctrlProps/ctrlProp116.xml><?xml version="1.0" encoding="utf-8"?>
<formControlPr xmlns="http://schemas.microsoft.com/office/spreadsheetml/2009/9/main" objectType="Scroll" dx="22" fmlaLink="$P$17" horiz="1" max="4" page="0" val="0"/>
</file>

<file path=xl/ctrlProps/ctrlProp117.xml><?xml version="1.0" encoding="utf-8"?>
<formControlPr xmlns="http://schemas.microsoft.com/office/spreadsheetml/2009/9/main" objectType="Scroll" dx="22" fmlaLink="$P$18" horiz="1" max="4" page="0" val="0"/>
</file>

<file path=xl/ctrlProps/ctrlProp118.xml><?xml version="1.0" encoding="utf-8"?>
<formControlPr xmlns="http://schemas.microsoft.com/office/spreadsheetml/2009/9/main" objectType="Scroll" dx="22" fmlaLink="$P$19" horiz="1" max="4" page="0" val="0"/>
</file>

<file path=xl/ctrlProps/ctrlProp119.xml><?xml version="1.0" encoding="utf-8"?>
<formControlPr xmlns="http://schemas.microsoft.com/office/spreadsheetml/2009/9/main" objectType="Scroll" dx="22" fmlaLink="$P$20" horiz="1" max="4" page="0" val="0"/>
</file>

<file path=xl/ctrlProps/ctrlProp120.xml><?xml version="1.0" encoding="utf-8"?>
<formControlPr xmlns="http://schemas.microsoft.com/office/spreadsheetml/2009/9/main" objectType="Scroll" dx="22" fmlaLink="$P$21" horiz="1" max="4" page="0" val="0"/>
</file>

<file path=xl/ctrlProps/ctrlProp121.xml><?xml version="1.0" encoding="utf-8"?>
<formControlPr xmlns="http://schemas.microsoft.com/office/spreadsheetml/2009/9/main" objectType="Scroll" dx="22" fmlaLink="$P$22" horiz="1" max="4" page="0" val="0"/>
</file>

<file path=xl/ctrlProps/ctrlProp122.xml><?xml version="1.0" encoding="utf-8"?>
<formControlPr xmlns="http://schemas.microsoft.com/office/spreadsheetml/2009/9/main" objectType="Scroll" dx="22" fmlaLink="$P$23" horiz="1" max="4" page="0" val="0"/>
</file>

<file path=xl/ctrlProps/ctrlProp123.xml><?xml version="1.0" encoding="utf-8"?>
<formControlPr xmlns="http://schemas.microsoft.com/office/spreadsheetml/2009/9/main" objectType="Scroll" dx="22" fmlaLink="$P$24" horiz="1" max="4" page="0" val="0"/>
</file>

<file path=xl/ctrlProps/ctrlProp124.xml><?xml version="1.0" encoding="utf-8"?>
<formControlPr xmlns="http://schemas.microsoft.com/office/spreadsheetml/2009/9/main" objectType="Scroll" dx="22" fmlaLink="$P$25" horiz="1" max="4" page="0" val="0"/>
</file>

<file path=xl/ctrlProps/ctrlProp125.xml><?xml version="1.0" encoding="utf-8"?>
<formControlPr xmlns="http://schemas.microsoft.com/office/spreadsheetml/2009/9/main" objectType="Scroll" dx="22" fmlaLink="$P$26" horiz="1" max="4" page="0" val="0"/>
</file>

<file path=xl/ctrlProps/ctrlProp126.xml><?xml version="1.0" encoding="utf-8"?>
<formControlPr xmlns="http://schemas.microsoft.com/office/spreadsheetml/2009/9/main" objectType="Scroll" dx="22" fmlaLink="$P$27" horiz="1" max="4" page="0" val="0"/>
</file>

<file path=xl/ctrlProps/ctrlProp127.xml><?xml version="1.0" encoding="utf-8"?>
<formControlPr xmlns="http://schemas.microsoft.com/office/spreadsheetml/2009/9/main" objectType="Scroll" dx="22" fmlaLink="$P$28" horiz="1" max="4" page="0"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561975</xdr:colOff>
      <xdr:row>22</xdr:row>
      <xdr:rowOff>180975</xdr:rowOff>
    </xdr:from>
    <xdr:to>
      <xdr:col>13</xdr:col>
      <xdr:colOff>85348</xdr:colOff>
      <xdr:row>28</xdr:row>
      <xdr:rowOff>9908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11125" y="5391150"/>
          <a:ext cx="2066548" cy="971933"/>
        </a:xfrm>
        <a:prstGeom prst="rect">
          <a:avLst/>
        </a:prstGeom>
      </xdr:spPr>
    </xdr:pic>
    <xdr:clientData/>
  </xdr:twoCellAnchor>
  <xdr:twoCellAnchor editAs="oneCell">
    <xdr:from>
      <xdr:col>4</xdr:col>
      <xdr:colOff>0</xdr:colOff>
      <xdr:row>25</xdr:row>
      <xdr:rowOff>0</xdr:rowOff>
    </xdr:from>
    <xdr:to>
      <xdr:col>4</xdr:col>
      <xdr:colOff>762001</xdr:colOff>
      <xdr:row>27</xdr:row>
      <xdr:rowOff>127000</xdr:rowOff>
    </xdr:to>
    <xdr:pic>
      <xdr:nvPicPr>
        <xdr:cNvPr id="12" name="Google Shape;69;p35">
          <a:extLst>
            <a:ext uri="{FF2B5EF4-FFF2-40B4-BE49-F238E27FC236}">
              <a16:creationId xmlns:a16="http://schemas.microsoft.com/office/drawing/2014/main" id="{00000000-0008-0000-0000-00000C000000}"/>
            </a:ext>
          </a:extLst>
        </xdr:cNvPr>
        <xdr:cNvPicPr preferRelativeResize="0"/>
      </xdr:nvPicPr>
      <xdr:blipFill rotWithShape="1">
        <a:blip xmlns:r="http://schemas.openxmlformats.org/officeDocument/2006/relationships" r:embed="rId2">
          <a:alphaModFix/>
        </a:blip>
        <a:srcRect/>
        <a:stretch/>
      </xdr:blipFill>
      <xdr:spPr>
        <a:xfrm>
          <a:off x="5391150" y="5791200"/>
          <a:ext cx="762001" cy="508000"/>
        </a:xfrm>
        <a:prstGeom prst="rect">
          <a:avLst/>
        </a:prstGeom>
        <a:noFill/>
        <a:ln>
          <a:noFill/>
        </a:ln>
      </xdr:spPr>
    </xdr:pic>
    <xdr:clientData/>
  </xdr:twoCellAnchor>
  <xdr:oneCellAnchor>
    <xdr:from>
      <xdr:col>1</xdr:col>
      <xdr:colOff>0</xdr:colOff>
      <xdr:row>0</xdr:row>
      <xdr:rowOff>123825</xdr:rowOff>
    </xdr:from>
    <xdr:ext cx="1114425" cy="576718"/>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0975" y="123825"/>
          <a:ext cx="1114425" cy="57671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123825</xdr:rowOff>
    </xdr:from>
    <xdr:ext cx="1114425" cy="576718"/>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23825"/>
          <a:ext cx="1114425" cy="57671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180975</xdr:colOff>
      <xdr:row>0</xdr:row>
      <xdr:rowOff>123825</xdr:rowOff>
    </xdr:from>
    <xdr:ext cx="1114425" cy="576718"/>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23825"/>
          <a:ext cx="1114425" cy="57671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123825</xdr:rowOff>
    </xdr:from>
    <xdr:ext cx="1114425" cy="576718"/>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23825"/>
          <a:ext cx="1114425" cy="57671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8</xdr:col>
          <xdr:colOff>12700</xdr:colOff>
          <xdr:row>11</xdr:row>
          <xdr:rowOff>12700</xdr:rowOff>
        </xdr:from>
        <xdr:to>
          <xdr:col>8</xdr:col>
          <xdr:colOff>1377950</xdr:colOff>
          <xdr:row>12</xdr:row>
          <xdr:rowOff>0</xdr:rowOff>
        </xdr:to>
        <xdr:sp macro="" textlink="">
          <xdr:nvSpPr>
            <xdr:cNvPr id="16400" name="Scroll Bar 16" hidden="1">
              <a:extLst>
                <a:ext uri="{63B3BB69-23CF-44E3-9099-C40C66FF867C}">
                  <a14:compatExt spid="_x0000_s16400"/>
                </a:ext>
                <a:ext uri="{FF2B5EF4-FFF2-40B4-BE49-F238E27FC236}">
                  <a16:creationId xmlns:a16="http://schemas.microsoft.com/office/drawing/2014/main" id="{00000000-0008-0000-0400-000010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14</xdr:row>
          <xdr:rowOff>12700</xdr:rowOff>
        </xdr:from>
        <xdr:to>
          <xdr:col>8</xdr:col>
          <xdr:colOff>1377950</xdr:colOff>
          <xdr:row>15</xdr:row>
          <xdr:rowOff>0</xdr:rowOff>
        </xdr:to>
        <xdr:sp macro="" textlink="">
          <xdr:nvSpPr>
            <xdr:cNvPr id="16402" name="Scroll Bar 18" hidden="1">
              <a:extLst>
                <a:ext uri="{63B3BB69-23CF-44E3-9099-C40C66FF867C}">
                  <a14:compatExt spid="_x0000_s16402"/>
                </a:ext>
                <a:ext uri="{FF2B5EF4-FFF2-40B4-BE49-F238E27FC236}">
                  <a16:creationId xmlns:a16="http://schemas.microsoft.com/office/drawing/2014/main" id="{00000000-0008-0000-0400-000012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16</xdr:row>
          <xdr:rowOff>12700</xdr:rowOff>
        </xdr:from>
        <xdr:to>
          <xdr:col>8</xdr:col>
          <xdr:colOff>1377950</xdr:colOff>
          <xdr:row>16</xdr:row>
          <xdr:rowOff>266700</xdr:rowOff>
        </xdr:to>
        <xdr:sp macro="" textlink="">
          <xdr:nvSpPr>
            <xdr:cNvPr id="16403" name="Scroll Bar 19" hidden="1">
              <a:extLst>
                <a:ext uri="{63B3BB69-23CF-44E3-9099-C40C66FF867C}">
                  <a14:compatExt spid="_x0000_s16403"/>
                </a:ext>
                <a:ext uri="{FF2B5EF4-FFF2-40B4-BE49-F238E27FC236}">
                  <a16:creationId xmlns:a16="http://schemas.microsoft.com/office/drawing/2014/main" id="{00000000-0008-0000-0400-000013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20</xdr:row>
          <xdr:rowOff>0</xdr:rowOff>
        </xdr:from>
        <xdr:to>
          <xdr:col>8</xdr:col>
          <xdr:colOff>1377950</xdr:colOff>
          <xdr:row>21</xdr:row>
          <xdr:rowOff>12700</xdr:rowOff>
        </xdr:to>
        <xdr:sp macro="" textlink="">
          <xdr:nvSpPr>
            <xdr:cNvPr id="16405" name="Scroll Bar 21" hidden="1">
              <a:extLst>
                <a:ext uri="{63B3BB69-23CF-44E3-9099-C40C66FF867C}">
                  <a14:compatExt spid="_x0000_s16405"/>
                </a:ext>
                <a:ext uri="{FF2B5EF4-FFF2-40B4-BE49-F238E27FC236}">
                  <a16:creationId xmlns:a16="http://schemas.microsoft.com/office/drawing/2014/main" id="{00000000-0008-0000-0400-000015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21</xdr:row>
          <xdr:rowOff>0</xdr:rowOff>
        </xdr:from>
        <xdr:to>
          <xdr:col>8</xdr:col>
          <xdr:colOff>1377950</xdr:colOff>
          <xdr:row>22</xdr:row>
          <xdr:rowOff>0</xdr:rowOff>
        </xdr:to>
        <xdr:sp macro="" textlink="">
          <xdr:nvSpPr>
            <xdr:cNvPr id="16406" name="Scroll Bar 22" hidden="1">
              <a:extLst>
                <a:ext uri="{63B3BB69-23CF-44E3-9099-C40C66FF867C}">
                  <a14:compatExt spid="_x0000_s16406"/>
                </a:ext>
                <a:ext uri="{FF2B5EF4-FFF2-40B4-BE49-F238E27FC236}">
                  <a16:creationId xmlns:a16="http://schemas.microsoft.com/office/drawing/2014/main" id="{00000000-0008-0000-0400-000016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22</xdr:row>
          <xdr:rowOff>0</xdr:rowOff>
        </xdr:from>
        <xdr:to>
          <xdr:col>8</xdr:col>
          <xdr:colOff>1377950</xdr:colOff>
          <xdr:row>23</xdr:row>
          <xdr:rowOff>0</xdr:rowOff>
        </xdr:to>
        <xdr:sp macro="" textlink="">
          <xdr:nvSpPr>
            <xdr:cNvPr id="16407" name="Scroll Bar 23" hidden="1">
              <a:extLst>
                <a:ext uri="{63B3BB69-23CF-44E3-9099-C40C66FF867C}">
                  <a14:compatExt spid="_x0000_s16407"/>
                </a:ext>
                <a:ext uri="{FF2B5EF4-FFF2-40B4-BE49-F238E27FC236}">
                  <a16:creationId xmlns:a16="http://schemas.microsoft.com/office/drawing/2014/main" id="{00000000-0008-0000-0400-000017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23</xdr:row>
          <xdr:rowOff>0</xdr:rowOff>
        </xdr:from>
        <xdr:to>
          <xdr:col>8</xdr:col>
          <xdr:colOff>1377950</xdr:colOff>
          <xdr:row>24</xdr:row>
          <xdr:rowOff>0</xdr:rowOff>
        </xdr:to>
        <xdr:sp macro="" textlink="">
          <xdr:nvSpPr>
            <xdr:cNvPr id="16408" name="Scroll Bar 24" hidden="1">
              <a:extLst>
                <a:ext uri="{63B3BB69-23CF-44E3-9099-C40C66FF867C}">
                  <a14:compatExt spid="_x0000_s16408"/>
                </a:ext>
                <a:ext uri="{FF2B5EF4-FFF2-40B4-BE49-F238E27FC236}">
                  <a16:creationId xmlns:a16="http://schemas.microsoft.com/office/drawing/2014/main" id="{00000000-0008-0000-0400-000018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24</xdr:row>
          <xdr:rowOff>19050</xdr:rowOff>
        </xdr:from>
        <xdr:to>
          <xdr:col>8</xdr:col>
          <xdr:colOff>1377950</xdr:colOff>
          <xdr:row>25</xdr:row>
          <xdr:rowOff>0</xdr:rowOff>
        </xdr:to>
        <xdr:sp macro="" textlink="">
          <xdr:nvSpPr>
            <xdr:cNvPr id="16409" name="Scroll Bar 25" hidden="1">
              <a:extLst>
                <a:ext uri="{63B3BB69-23CF-44E3-9099-C40C66FF867C}">
                  <a14:compatExt spid="_x0000_s16409"/>
                </a:ext>
                <a:ext uri="{FF2B5EF4-FFF2-40B4-BE49-F238E27FC236}">
                  <a16:creationId xmlns:a16="http://schemas.microsoft.com/office/drawing/2014/main" id="{00000000-0008-0000-0400-000019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25</xdr:row>
          <xdr:rowOff>0</xdr:rowOff>
        </xdr:from>
        <xdr:to>
          <xdr:col>8</xdr:col>
          <xdr:colOff>1377950</xdr:colOff>
          <xdr:row>26</xdr:row>
          <xdr:rowOff>0</xdr:rowOff>
        </xdr:to>
        <xdr:sp macro="" textlink="">
          <xdr:nvSpPr>
            <xdr:cNvPr id="16411" name="Scroll Bar 27" hidden="1">
              <a:extLst>
                <a:ext uri="{63B3BB69-23CF-44E3-9099-C40C66FF867C}">
                  <a14:compatExt spid="_x0000_s16411"/>
                </a:ext>
                <a:ext uri="{FF2B5EF4-FFF2-40B4-BE49-F238E27FC236}">
                  <a16:creationId xmlns:a16="http://schemas.microsoft.com/office/drawing/2014/main" id="{00000000-0008-0000-0400-00001B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12</xdr:row>
          <xdr:rowOff>12700</xdr:rowOff>
        </xdr:from>
        <xdr:to>
          <xdr:col>8</xdr:col>
          <xdr:colOff>1377950</xdr:colOff>
          <xdr:row>13</xdr:row>
          <xdr:rowOff>0</xdr:rowOff>
        </xdr:to>
        <xdr:sp macro="" textlink="">
          <xdr:nvSpPr>
            <xdr:cNvPr id="16417" name="Scroll Bar 33" hidden="1">
              <a:extLst>
                <a:ext uri="{63B3BB69-23CF-44E3-9099-C40C66FF867C}">
                  <a14:compatExt spid="_x0000_s16417"/>
                </a:ext>
                <a:ext uri="{FF2B5EF4-FFF2-40B4-BE49-F238E27FC236}">
                  <a16:creationId xmlns:a16="http://schemas.microsoft.com/office/drawing/2014/main" id="{00000000-0008-0000-0400-000021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26</xdr:row>
          <xdr:rowOff>0</xdr:rowOff>
        </xdr:from>
        <xdr:to>
          <xdr:col>8</xdr:col>
          <xdr:colOff>1377950</xdr:colOff>
          <xdr:row>27</xdr:row>
          <xdr:rowOff>0</xdr:rowOff>
        </xdr:to>
        <xdr:sp macro="" textlink="">
          <xdr:nvSpPr>
            <xdr:cNvPr id="16418" name="Scroll Bar 34" hidden="1">
              <a:extLst>
                <a:ext uri="{63B3BB69-23CF-44E3-9099-C40C66FF867C}">
                  <a14:compatExt spid="_x0000_s16418"/>
                </a:ext>
                <a:ext uri="{FF2B5EF4-FFF2-40B4-BE49-F238E27FC236}">
                  <a16:creationId xmlns:a16="http://schemas.microsoft.com/office/drawing/2014/main" id="{00000000-0008-0000-0400-000022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xdr:row>
          <xdr:rowOff>12700</xdr:rowOff>
        </xdr:from>
        <xdr:to>
          <xdr:col>8</xdr:col>
          <xdr:colOff>1377950</xdr:colOff>
          <xdr:row>11</xdr:row>
          <xdr:rowOff>0</xdr:rowOff>
        </xdr:to>
        <xdr:sp macro="" textlink="">
          <xdr:nvSpPr>
            <xdr:cNvPr id="16421" name="Scroll Bar 37" hidden="1">
              <a:extLst>
                <a:ext uri="{63B3BB69-23CF-44E3-9099-C40C66FF867C}">
                  <a14:compatExt spid="_x0000_s16421"/>
                </a:ext>
                <a:ext uri="{FF2B5EF4-FFF2-40B4-BE49-F238E27FC236}">
                  <a16:creationId xmlns:a16="http://schemas.microsoft.com/office/drawing/2014/main" id="{00000000-0008-0000-0400-000025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13</xdr:row>
          <xdr:rowOff>12700</xdr:rowOff>
        </xdr:from>
        <xdr:to>
          <xdr:col>8</xdr:col>
          <xdr:colOff>1377950</xdr:colOff>
          <xdr:row>14</xdr:row>
          <xdr:rowOff>0</xdr:rowOff>
        </xdr:to>
        <xdr:sp macro="" textlink="">
          <xdr:nvSpPr>
            <xdr:cNvPr id="16423" name="Scroll Bar 39" hidden="1">
              <a:extLst>
                <a:ext uri="{63B3BB69-23CF-44E3-9099-C40C66FF867C}">
                  <a14:compatExt spid="_x0000_s16423"/>
                </a:ext>
                <a:ext uri="{FF2B5EF4-FFF2-40B4-BE49-F238E27FC236}">
                  <a16:creationId xmlns:a16="http://schemas.microsoft.com/office/drawing/2014/main" id="{00000000-0008-0000-0400-000027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19</xdr:row>
          <xdr:rowOff>12700</xdr:rowOff>
        </xdr:from>
        <xdr:to>
          <xdr:col>8</xdr:col>
          <xdr:colOff>1377950</xdr:colOff>
          <xdr:row>20</xdr:row>
          <xdr:rowOff>0</xdr:rowOff>
        </xdr:to>
        <xdr:sp macro="" textlink="">
          <xdr:nvSpPr>
            <xdr:cNvPr id="16424" name="Scroll Bar 40" hidden="1">
              <a:extLst>
                <a:ext uri="{63B3BB69-23CF-44E3-9099-C40C66FF867C}">
                  <a14:compatExt spid="_x0000_s16424"/>
                </a:ext>
                <a:ext uri="{FF2B5EF4-FFF2-40B4-BE49-F238E27FC236}">
                  <a16:creationId xmlns:a16="http://schemas.microsoft.com/office/drawing/2014/main" id="{00000000-0008-0000-0400-000028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27</xdr:row>
          <xdr:rowOff>12700</xdr:rowOff>
        </xdr:from>
        <xdr:to>
          <xdr:col>8</xdr:col>
          <xdr:colOff>1377950</xdr:colOff>
          <xdr:row>28</xdr:row>
          <xdr:rowOff>0</xdr:rowOff>
        </xdr:to>
        <xdr:sp macro="" textlink="">
          <xdr:nvSpPr>
            <xdr:cNvPr id="16425" name="Scroll Bar 41" hidden="1">
              <a:extLst>
                <a:ext uri="{63B3BB69-23CF-44E3-9099-C40C66FF867C}">
                  <a14:compatExt spid="_x0000_s16425"/>
                </a:ext>
                <a:ext uri="{FF2B5EF4-FFF2-40B4-BE49-F238E27FC236}">
                  <a16:creationId xmlns:a16="http://schemas.microsoft.com/office/drawing/2014/main" id="{00000000-0008-0000-0400-000029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29</xdr:row>
          <xdr:rowOff>12700</xdr:rowOff>
        </xdr:from>
        <xdr:to>
          <xdr:col>8</xdr:col>
          <xdr:colOff>1377950</xdr:colOff>
          <xdr:row>30</xdr:row>
          <xdr:rowOff>0</xdr:rowOff>
        </xdr:to>
        <xdr:sp macro="" textlink="">
          <xdr:nvSpPr>
            <xdr:cNvPr id="16426" name="Scroll Bar 42" hidden="1">
              <a:extLst>
                <a:ext uri="{63B3BB69-23CF-44E3-9099-C40C66FF867C}">
                  <a14:compatExt spid="_x0000_s16426"/>
                </a:ext>
                <a:ext uri="{FF2B5EF4-FFF2-40B4-BE49-F238E27FC236}">
                  <a16:creationId xmlns:a16="http://schemas.microsoft.com/office/drawing/2014/main" id="{00000000-0008-0000-0400-00002A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28</xdr:row>
          <xdr:rowOff>0</xdr:rowOff>
        </xdr:from>
        <xdr:to>
          <xdr:col>8</xdr:col>
          <xdr:colOff>1377950</xdr:colOff>
          <xdr:row>29</xdr:row>
          <xdr:rowOff>0</xdr:rowOff>
        </xdr:to>
        <xdr:sp macro="" textlink="">
          <xdr:nvSpPr>
            <xdr:cNvPr id="16427" name="Scroll Bar 43" hidden="1">
              <a:extLst>
                <a:ext uri="{63B3BB69-23CF-44E3-9099-C40C66FF867C}">
                  <a14:compatExt spid="_x0000_s16427"/>
                </a:ext>
                <a:ext uri="{FF2B5EF4-FFF2-40B4-BE49-F238E27FC236}">
                  <a16:creationId xmlns:a16="http://schemas.microsoft.com/office/drawing/2014/main" id="{00000000-0008-0000-0400-00002B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30</xdr:row>
          <xdr:rowOff>0</xdr:rowOff>
        </xdr:from>
        <xdr:to>
          <xdr:col>8</xdr:col>
          <xdr:colOff>1377950</xdr:colOff>
          <xdr:row>31</xdr:row>
          <xdr:rowOff>0</xdr:rowOff>
        </xdr:to>
        <xdr:sp macro="" textlink="">
          <xdr:nvSpPr>
            <xdr:cNvPr id="16428" name="Scroll Bar 44" hidden="1">
              <a:extLst>
                <a:ext uri="{63B3BB69-23CF-44E3-9099-C40C66FF867C}">
                  <a14:compatExt spid="_x0000_s16428"/>
                </a:ext>
                <a:ext uri="{FF2B5EF4-FFF2-40B4-BE49-F238E27FC236}">
                  <a16:creationId xmlns:a16="http://schemas.microsoft.com/office/drawing/2014/main" id="{00000000-0008-0000-0400-00002C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31</xdr:row>
          <xdr:rowOff>0</xdr:rowOff>
        </xdr:from>
        <xdr:to>
          <xdr:col>8</xdr:col>
          <xdr:colOff>1377950</xdr:colOff>
          <xdr:row>32</xdr:row>
          <xdr:rowOff>0</xdr:rowOff>
        </xdr:to>
        <xdr:sp macro="" textlink="">
          <xdr:nvSpPr>
            <xdr:cNvPr id="16429" name="Scroll Bar 45" hidden="1">
              <a:extLst>
                <a:ext uri="{63B3BB69-23CF-44E3-9099-C40C66FF867C}">
                  <a14:compatExt spid="_x0000_s16429"/>
                </a:ext>
                <a:ext uri="{FF2B5EF4-FFF2-40B4-BE49-F238E27FC236}">
                  <a16:creationId xmlns:a16="http://schemas.microsoft.com/office/drawing/2014/main" id="{00000000-0008-0000-0400-00002D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32</xdr:row>
          <xdr:rowOff>0</xdr:rowOff>
        </xdr:from>
        <xdr:to>
          <xdr:col>8</xdr:col>
          <xdr:colOff>1377950</xdr:colOff>
          <xdr:row>32</xdr:row>
          <xdr:rowOff>361950</xdr:rowOff>
        </xdr:to>
        <xdr:sp macro="" textlink="">
          <xdr:nvSpPr>
            <xdr:cNvPr id="16431" name="Scroll Bar 47" hidden="1">
              <a:extLst>
                <a:ext uri="{63B3BB69-23CF-44E3-9099-C40C66FF867C}">
                  <a14:compatExt spid="_x0000_s16431"/>
                </a:ext>
                <a:ext uri="{FF2B5EF4-FFF2-40B4-BE49-F238E27FC236}">
                  <a16:creationId xmlns:a16="http://schemas.microsoft.com/office/drawing/2014/main" id="{00000000-0008-0000-0400-00002F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8</xdr:col>
          <xdr:colOff>1377950</xdr:colOff>
          <xdr:row>34</xdr:row>
          <xdr:rowOff>0</xdr:rowOff>
        </xdr:to>
        <xdr:sp macro="" textlink="">
          <xdr:nvSpPr>
            <xdr:cNvPr id="16432" name="Scroll Bar 48" hidden="1">
              <a:extLst>
                <a:ext uri="{63B3BB69-23CF-44E3-9099-C40C66FF867C}">
                  <a14:compatExt spid="_x0000_s16432"/>
                </a:ext>
                <a:ext uri="{FF2B5EF4-FFF2-40B4-BE49-F238E27FC236}">
                  <a16:creationId xmlns:a16="http://schemas.microsoft.com/office/drawing/2014/main" id="{00000000-0008-0000-0400-000030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34</xdr:row>
          <xdr:rowOff>0</xdr:rowOff>
        </xdr:from>
        <xdr:to>
          <xdr:col>8</xdr:col>
          <xdr:colOff>1377950</xdr:colOff>
          <xdr:row>35</xdr:row>
          <xdr:rowOff>0</xdr:rowOff>
        </xdr:to>
        <xdr:sp macro="" textlink="">
          <xdr:nvSpPr>
            <xdr:cNvPr id="16433" name="Scroll Bar 49" hidden="1">
              <a:extLst>
                <a:ext uri="{63B3BB69-23CF-44E3-9099-C40C66FF867C}">
                  <a14:compatExt spid="_x0000_s16433"/>
                </a:ext>
                <a:ext uri="{FF2B5EF4-FFF2-40B4-BE49-F238E27FC236}">
                  <a16:creationId xmlns:a16="http://schemas.microsoft.com/office/drawing/2014/main" id="{00000000-0008-0000-0400-000031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36</xdr:row>
          <xdr:rowOff>0</xdr:rowOff>
        </xdr:from>
        <xdr:to>
          <xdr:col>8</xdr:col>
          <xdr:colOff>1377950</xdr:colOff>
          <xdr:row>37</xdr:row>
          <xdr:rowOff>0</xdr:rowOff>
        </xdr:to>
        <xdr:sp macro="" textlink="">
          <xdr:nvSpPr>
            <xdr:cNvPr id="16434" name="Scroll Bar 50" hidden="1">
              <a:extLst>
                <a:ext uri="{63B3BB69-23CF-44E3-9099-C40C66FF867C}">
                  <a14:compatExt spid="_x0000_s16434"/>
                </a:ext>
                <a:ext uri="{FF2B5EF4-FFF2-40B4-BE49-F238E27FC236}">
                  <a16:creationId xmlns:a16="http://schemas.microsoft.com/office/drawing/2014/main" id="{00000000-0008-0000-0400-000032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35</xdr:row>
          <xdr:rowOff>0</xdr:rowOff>
        </xdr:from>
        <xdr:to>
          <xdr:col>8</xdr:col>
          <xdr:colOff>1377950</xdr:colOff>
          <xdr:row>36</xdr:row>
          <xdr:rowOff>0</xdr:rowOff>
        </xdr:to>
        <xdr:sp macro="" textlink="">
          <xdr:nvSpPr>
            <xdr:cNvPr id="16435" name="Scroll Bar 51" hidden="1">
              <a:extLst>
                <a:ext uri="{63B3BB69-23CF-44E3-9099-C40C66FF867C}">
                  <a14:compatExt spid="_x0000_s16435"/>
                </a:ext>
                <a:ext uri="{FF2B5EF4-FFF2-40B4-BE49-F238E27FC236}">
                  <a16:creationId xmlns:a16="http://schemas.microsoft.com/office/drawing/2014/main" id="{00000000-0008-0000-0400-000033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37</xdr:row>
          <xdr:rowOff>0</xdr:rowOff>
        </xdr:from>
        <xdr:to>
          <xdr:col>8</xdr:col>
          <xdr:colOff>1377950</xdr:colOff>
          <xdr:row>37</xdr:row>
          <xdr:rowOff>361950</xdr:rowOff>
        </xdr:to>
        <xdr:sp macro="" textlink="">
          <xdr:nvSpPr>
            <xdr:cNvPr id="16436" name="Scroll Bar 52" hidden="1">
              <a:extLst>
                <a:ext uri="{63B3BB69-23CF-44E3-9099-C40C66FF867C}">
                  <a14:compatExt spid="_x0000_s16436"/>
                </a:ext>
                <a:ext uri="{FF2B5EF4-FFF2-40B4-BE49-F238E27FC236}">
                  <a16:creationId xmlns:a16="http://schemas.microsoft.com/office/drawing/2014/main" id="{00000000-0008-0000-0400-000034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38</xdr:row>
          <xdr:rowOff>0</xdr:rowOff>
        </xdr:from>
        <xdr:to>
          <xdr:col>8</xdr:col>
          <xdr:colOff>1377950</xdr:colOff>
          <xdr:row>39</xdr:row>
          <xdr:rowOff>0</xdr:rowOff>
        </xdr:to>
        <xdr:sp macro="" textlink="">
          <xdr:nvSpPr>
            <xdr:cNvPr id="16437" name="Scroll Bar 53" hidden="1">
              <a:extLst>
                <a:ext uri="{63B3BB69-23CF-44E3-9099-C40C66FF867C}">
                  <a14:compatExt spid="_x0000_s16437"/>
                </a:ext>
                <a:ext uri="{FF2B5EF4-FFF2-40B4-BE49-F238E27FC236}">
                  <a16:creationId xmlns:a16="http://schemas.microsoft.com/office/drawing/2014/main" id="{00000000-0008-0000-0400-000035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40</xdr:row>
          <xdr:rowOff>0</xdr:rowOff>
        </xdr:from>
        <xdr:to>
          <xdr:col>8</xdr:col>
          <xdr:colOff>1377950</xdr:colOff>
          <xdr:row>41</xdr:row>
          <xdr:rowOff>0</xdr:rowOff>
        </xdr:to>
        <xdr:sp macro="" textlink="">
          <xdr:nvSpPr>
            <xdr:cNvPr id="16438" name="Scroll Bar 54" hidden="1">
              <a:extLst>
                <a:ext uri="{63B3BB69-23CF-44E3-9099-C40C66FF867C}">
                  <a14:compatExt spid="_x0000_s16438"/>
                </a:ext>
                <a:ext uri="{FF2B5EF4-FFF2-40B4-BE49-F238E27FC236}">
                  <a16:creationId xmlns:a16="http://schemas.microsoft.com/office/drawing/2014/main" id="{00000000-0008-0000-0400-000036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41</xdr:row>
          <xdr:rowOff>0</xdr:rowOff>
        </xdr:from>
        <xdr:to>
          <xdr:col>8</xdr:col>
          <xdr:colOff>1377950</xdr:colOff>
          <xdr:row>42</xdr:row>
          <xdr:rowOff>0</xdr:rowOff>
        </xdr:to>
        <xdr:sp macro="" textlink="">
          <xdr:nvSpPr>
            <xdr:cNvPr id="16439" name="Scroll Bar 55" hidden="1">
              <a:extLst>
                <a:ext uri="{63B3BB69-23CF-44E3-9099-C40C66FF867C}">
                  <a14:compatExt spid="_x0000_s16439"/>
                </a:ext>
                <a:ext uri="{FF2B5EF4-FFF2-40B4-BE49-F238E27FC236}">
                  <a16:creationId xmlns:a16="http://schemas.microsoft.com/office/drawing/2014/main" id="{00000000-0008-0000-0400-000037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43</xdr:row>
          <xdr:rowOff>0</xdr:rowOff>
        </xdr:from>
        <xdr:to>
          <xdr:col>8</xdr:col>
          <xdr:colOff>1377950</xdr:colOff>
          <xdr:row>44</xdr:row>
          <xdr:rowOff>0</xdr:rowOff>
        </xdr:to>
        <xdr:sp macro="" textlink="">
          <xdr:nvSpPr>
            <xdr:cNvPr id="16440" name="Scroll Bar 56" hidden="1">
              <a:extLst>
                <a:ext uri="{63B3BB69-23CF-44E3-9099-C40C66FF867C}">
                  <a14:compatExt spid="_x0000_s16440"/>
                </a:ext>
                <a:ext uri="{FF2B5EF4-FFF2-40B4-BE49-F238E27FC236}">
                  <a16:creationId xmlns:a16="http://schemas.microsoft.com/office/drawing/2014/main" id="{00000000-0008-0000-0400-000038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42</xdr:row>
          <xdr:rowOff>0</xdr:rowOff>
        </xdr:from>
        <xdr:to>
          <xdr:col>8</xdr:col>
          <xdr:colOff>1377950</xdr:colOff>
          <xdr:row>43</xdr:row>
          <xdr:rowOff>0</xdr:rowOff>
        </xdr:to>
        <xdr:sp macro="" textlink="">
          <xdr:nvSpPr>
            <xdr:cNvPr id="16441" name="Scroll Bar 57" hidden="1">
              <a:extLst>
                <a:ext uri="{63B3BB69-23CF-44E3-9099-C40C66FF867C}">
                  <a14:compatExt spid="_x0000_s16441"/>
                </a:ext>
                <a:ext uri="{FF2B5EF4-FFF2-40B4-BE49-F238E27FC236}">
                  <a16:creationId xmlns:a16="http://schemas.microsoft.com/office/drawing/2014/main" id="{00000000-0008-0000-0400-000039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39</xdr:row>
          <xdr:rowOff>0</xdr:rowOff>
        </xdr:from>
        <xdr:to>
          <xdr:col>8</xdr:col>
          <xdr:colOff>1377950</xdr:colOff>
          <xdr:row>40</xdr:row>
          <xdr:rowOff>0</xdr:rowOff>
        </xdr:to>
        <xdr:sp macro="" textlink="">
          <xdr:nvSpPr>
            <xdr:cNvPr id="16442" name="Scroll Bar 58" hidden="1">
              <a:extLst>
                <a:ext uri="{63B3BB69-23CF-44E3-9099-C40C66FF867C}">
                  <a14:compatExt spid="_x0000_s16442"/>
                </a:ext>
                <a:ext uri="{FF2B5EF4-FFF2-40B4-BE49-F238E27FC236}">
                  <a16:creationId xmlns:a16="http://schemas.microsoft.com/office/drawing/2014/main" id="{00000000-0008-0000-0400-00003A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44</xdr:row>
          <xdr:rowOff>0</xdr:rowOff>
        </xdr:from>
        <xdr:to>
          <xdr:col>8</xdr:col>
          <xdr:colOff>1377950</xdr:colOff>
          <xdr:row>45</xdr:row>
          <xdr:rowOff>0</xdr:rowOff>
        </xdr:to>
        <xdr:sp macro="" textlink="">
          <xdr:nvSpPr>
            <xdr:cNvPr id="16443" name="Scroll Bar 59" hidden="1">
              <a:extLst>
                <a:ext uri="{63B3BB69-23CF-44E3-9099-C40C66FF867C}">
                  <a14:compatExt spid="_x0000_s16443"/>
                </a:ext>
                <a:ext uri="{FF2B5EF4-FFF2-40B4-BE49-F238E27FC236}">
                  <a16:creationId xmlns:a16="http://schemas.microsoft.com/office/drawing/2014/main" id="{00000000-0008-0000-0400-00003B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45</xdr:row>
          <xdr:rowOff>0</xdr:rowOff>
        </xdr:from>
        <xdr:to>
          <xdr:col>8</xdr:col>
          <xdr:colOff>1377950</xdr:colOff>
          <xdr:row>46</xdr:row>
          <xdr:rowOff>0</xdr:rowOff>
        </xdr:to>
        <xdr:sp macro="" textlink="">
          <xdr:nvSpPr>
            <xdr:cNvPr id="16444" name="Scroll Bar 60" hidden="1">
              <a:extLst>
                <a:ext uri="{63B3BB69-23CF-44E3-9099-C40C66FF867C}">
                  <a14:compatExt spid="_x0000_s16444"/>
                </a:ext>
                <a:ext uri="{FF2B5EF4-FFF2-40B4-BE49-F238E27FC236}">
                  <a16:creationId xmlns:a16="http://schemas.microsoft.com/office/drawing/2014/main" id="{00000000-0008-0000-0400-00003C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46</xdr:row>
          <xdr:rowOff>0</xdr:rowOff>
        </xdr:from>
        <xdr:to>
          <xdr:col>8</xdr:col>
          <xdr:colOff>1377950</xdr:colOff>
          <xdr:row>47</xdr:row>
          <xdr:rowOff>0</xdr:rowOff>
        </xdr:to>
        <xdr:sp macro="" textlink="">
          <xdr:nvSpPr>
            <xdr:cNvPr id="16445" name="Scroll Bar 61" hidden="1">
              <a:extLst>
                <a:ext uri="{63B3BB69-23CF-44E3-9099-C40C66FF867C}">
                  <a14:compatExt spid="_x0000_s16445"/>
                </a:ext>
                <a:ext uri="{FF2B5EF4-FFF2-40B4-BE49-F238E27FC236}">
                  <a16:creationId xmlns:a16="http://schemas.microsoft.com/office/drawing/2014/main" id="{00000000-0008-0000-0400-00003D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15</xdr:row>
          <xdr:rowOff>0</xdr:rowOff>
        </xdr:from>
        <xdr:to>
          <xdr:col>8</xdr:col>
          <xdr:colOff>1377950</xdr:colOff>
          <xdr:row>16</xdr:row>
          <xdr:rowOff>0</xdr:rowOff>
        </xdr:to>
        <xdr:sp macro="" textlink="">
          <xdr:nvSpPr>
            <xdr:cNvPr id="16446" name="Scroll Bar 62" hidden="1">
              <a:extLst>
                <a:ext uri="{63B3BB69-23CF-44E3-9099-C40C66FF867C}">
                  <a14:compatExt spid="_x0000_s16446"/>
                </a:ext>
                <a:ext uri="{FF2B5EF4-FFF2-40B4-BE49-F238E27FC236}">
                  <a16:creationId xmlns:a16="http://schemas.microsoft.com/office/drawing/2014/main" id="{00000000-0008-0000-0400-00003E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17</xdr:row>
          <xdr:rowOff>12700</xdr:rowOff>
        </xdr:from>
        <xdr:to>
          <xdr:col>8</xdr:col>
          <xdr:colOff>1377950</xdr:colOff>
          <xdr:row>18</xdr:row>
          <xdr:rowOff>0</xdr:rowOff>
        </xdr:to>
        <xdr:sp macro="" textlink="">
          <xdr:nvSpPr>
            <xdr:cNvPr id="16447" name="Scroll Bar 63" hidden="1">
              <a:extLst>
                <a:ext uri="{63B3BB69-23CF-44E3-9099-C40C66FF867C}">
                  <a14:compatExt spid="_x0000_s16447"/>
                </a:ext>
                <a:ext uri="{FF2B5EF4-FFF2-40B4-BE49-F238E27FC236}">
                  <a16:creationId xmlns:a16="http://schemas.microsoft.com/office/drawing/2014/main" id="{00000000-0008-0000-0400-00003F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47</xdr:row>
          <xdr:rowOff>0</xdr:rowOff>
        </xdr:from>
        <xdr:to>
          <xdr:col>8</xdr:col>
          <xdr:colOff>1377950</xdr:colOff>
          <xdr:row>48</xdr:row>
          <xdr:rowOff>0</xdr:rowOff>
        </xdr:to>
        <xdr:sp macro="" textlink="">
          <xdr:nvSpPr>
            <xdr:cNvPr id="16449" name="Scroll Bar 65" hidden="1">
              <a:extLst>
                <a:ext uri="{63B3BB69-23CF-44E3-9099-C40C66FF867C}">
                  <a14:compatExt spid="_x0000_s16449"/>
                </a:ext>
                <a:ext uri="{FF2B5EF4-FFF2-40B4-BE49-F238E27FC236}">
                  <a16:creationId xmlns:a16="http://schemas.microsoft.com/office/drawing/2014/main" id="{00000000-0008-0000-0400-000041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48</xdr:row>
          <xdr:rowOff>0</xdr:rowOff>
        </xdr:from>
        <xdr:to>
          <xdr:col>8</xdr:col>
          <xdr:colOff>1377950</xdr:colOff>
          <xdr:row>49</xdr:row>
          <xdr:rowOff>0</xdr:rowOff>
        </xdr:to>
        <xdr:sp macro="" textlink="">
          <xdr:nvSpPr>
            <xdr:cNvPr id="16450" name="Scroll Bar 66" hidden="1">
              <a:extLst>
                <a:ext uri="{63B3BB69-23CF-44E3-9099-C40C66FF867C}">
                  <a14:compatExt spid="_x0000_s16450"/>
                </a:ext>
                <a:ext uri="{FF2B5EF4-FFF2-40B4-BE49-F238E27FC236}">
                  <a16:creationId xmlns:a16="http://schemas.microsoft.com/office/drawing/2014/main" id="{00000000-0008-0000-0400-000042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49</xdr:row>
          <xdr:rowOff>0</xdr:rowOff>
        </xdr:from>
        <xdr:to>
          <xdr:col>8</xdr:col>
          <xdr:colOff>1377950</xdr:colOff>
          <xdr:row>50</xdr:row>
          <xdr:rowOff>0</xdr:rowOff>
        </xdr:to>
        <xdr:sp macro="" textlink="">
          <xdr:nvSpPr>
            <xdr:cNvPr id="16452" name="Scroll Bar 68" hidden="1">
              <a:extLst>
                <a:ext uri="{63B3BB69-23CF-44E3-9099-C40C66FF867C}">
                  <a14:compatExt spid="_x0000_s16452"/>
                </a:ext>
                <a:ext uri="{FF2B5EF4-FFF2-40B4-BE49-F238E27FC236}">
                  <a16:creationId xmlns:a16="http://schemas.microsoft.com/office/drawing/2014/main" id="{00000000-0008-0000-0400-000044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51</xdr:row>
          <xdr:rowOff>0</xdr:rowOff>
        </xdr:from>
        <xdr:to>
          <xdr:col>8</xdr:col>
          <xdr:colOff>1377950</xdr:colOff>
          <xdr:row>52</xdr:row>
          <xdr:rowOff>0</xdr:rowOff>
        </xdr:to>
        <xdr:sp macro="" textlink="">
          <xdr:nvSpPr>
            <xdr:cNvPr id="16454" name="Scroll Bar 70" hidden="1">
              <a:extLst>
                <a:ext uri="{63B3BB69-23CF-44E3-9099-C40C66FF867C}">
                  <a14:compatExt spid="_x0000_s16454"/>
                </a:ext>
                <a:ext uri="{FF2B5EF4-FFF2-40B4-BE49-F238E27FC236}">
                  <a16:creationId xmlns:a16="http://schemas.microsoft.com/office/drawing/2014/main" id="{00000000-0008-0000-0400-000046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54</xdr:row>
          <xdr:rowOff>0</xdr:rowOff>
        </xdr:from>
        <xdr:to>
          <xdr:col>8</xdr:col>
          <xdr:colOff>1377950</xdr:colOff>
          <xdr:row>54</xdr:row>
          <xdr:rowOff>266700</xdr:rowOff>
        </xdr:to>
        <xdr:sp macro="" textlink="">
          <xdr:nvSpPr>
            <xdr:cNvPr id="16455" name="Scroll Bar 71" hidden="1">
              <a:extLst>
                <a:ext uri="{63B3BB69-23CF-44E3-9099-C40C66FF867C}">
                  <a14:compatExt spid="_x0000_s16455"/>
                </a:ext>
                <a:ext uri="{FF2B5EF4-FFF2-40B4-BE49-F238E27FC236}">
                  <a16:creationId xmlns:a16="http://schemas.microsoft.com/office/drawing/2014/main" id="{00000000-0008-0000-0400-000047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57</xdr:row>
          <xdr:rowOff>266700</xdr:rowOff>
        </xdr:from>
        <xdr:to>
          <xdr:col>8</xdr:col>
          <xdr:colOff>1377950</xdr:colOff>
          <xdr:row>59</xdr:row>
          <xdr:rowOff>0</xdr:rowOff>
        </xdr:to>
        <xdr:sp macro="" textlink="">
          <xdr:nvSpPr>
            <xdr:cNvPr id="16456" name="Scroll Bar 72" hidden="1">
              <a:extLst>
                <a:ext uri="{63B3BB69-23CF-44E3-9099-C40C66FF867C}">
                  <a14:compatExt spid="_x0000_s16456"/>
                </a:ext>
                <a:ext uri="{FF2B5EF4-FFF2-40B4-BE49-F238E27FC236}">
                  <a16:creationId xmlns:a16="http://schemas.microsoft.com/office/drawing/2014/main" id="{00000000-0008-0000-0400-000048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59</xdr:row>
          <xdr:rowOff>0</xdr:rowOff>
        </xdr:from>
        <xdr:to>
          <xdr:col>8</xdr:col>
          <xdr:colOff>1377950</xdr:colOff>
          <xdr:row>59</xdr:row>
          <xdr:rowOff>368300</xdr:rowOff>
        </xdr:to>
        <xdr:sp macro="" textlink="">
          <xdr:nvSpPr>
            <xdr:cNvPr id="16457" name="Scroll Bar 73" hidden="1">
              <a:extLst>
                <a:ext uri="{63B3BB69-23CF-44E3-9099-C40C66FF867C}">
                  <a14:compatExt spid="_x0000_s16457"/>
                </a:ext>
                <a:ext uri="{FF2B5EF4-FFF2-40B4-BE49-F238E27FC236}">
                  <a16:creationId xmlns:a16="http://schemas.microsoft.com/office/drawing/2014/main" id="{00000000-0008-0000-0400-000049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99</xdr:row>
          <xdr:rowOff>0</xdr:rowOff>
        </xdr:from>
        <xdr:to>
          <xdr:col>8</xdr:col>
          <xdr:colOff>1377950</xdr:colOff>
          <xdr:row>100</xdr:row>
          <xdr:rowOff>0</xdr:rowOff>
        </xdr:to>
        <xdr:sp macro="" textlink="">
          <xdr:nvSpPr>
            <xdr:cNvPr id="16459" name="Scroll Bar 75" hidden="1">
              <a:extLst>
                <a:ext uri="{63B3BB69-23CF-44E3-9099-C40C66FF867C}">
                  <a14:compatExt spid="_x0000_s16459"/>
                </a:ext>
                <a:ext uri="{FF2B5EF4-FFF2-40B4-BE49-F238E27FC236}">
                  <a16:creationId xmlns:a16="http://schemas.microsoft.com/office/drawing/2014/main" id="{00000000-0008-0000-0400-00004B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100</xdr:row>
          <xdr:rowOff>0</xdr:rowOff>
        </xdr:from>
        <xdr:to>
          <xdr:col>8</xdr:col>
          <xdr:colOff>1377950</xdr:colOff>
          <xdr:row>101</xdr:row>
          <xdr:rowOff>0</xdr:rowOff>
        </xdr:to>
        <xdr:sp macro="" textlink="">
          <xdr:nvSpPr>
            <xdr:cNvPr id="16460" name="Scroll Bar 76" hidden="1">
              <a:extLst>
                <a:ext uri="{63B3BB69-23CF-44E3-9099-C40C66FF867C}">
                  <a14:compatExt spid="_x0000_s16460"/>
                </a:ext>
                <a:ext uri="{FF2B5EF4-FFF2-40B4-BE49-F238E27FC236}">
                  <a16:creationId xmlns:a16="http://schemas.microsoft.com/office/drawing/2014/main" id="{00000000-0008-0000-0400-00004C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105</xdr:row>
          <xdr:rowOff>0</xdr:rowOff>
        </xdr:from>
        <xdr:to>
          <xdr:col>8</xdr:col>
          <xdr:colOff>1377950</xdr:colOff>
          <xdr:row>106</xdr:row>
          <xdr:rowOff>0</xdr:rowOff>
        </xdr:to>
        <xdr:sp macro="" textlink="">
          <xdr:nvSpPr>
            <xdr:cNvPr id="16461" name="Scroll Bar 77" hidden="1">
              <a:extLst>
                <a:ext uri="{63B3BB69-23CF-44E3-9099-C40C66FF867C}">
                  <a14:compatExt spid="_x0000_s16461"/>
                </a:ext>
                <a:ext uri="{FF2B5EF4-FFF2-40B4-BE49-F238E27FC236}">
                  <a16:creationId xmlns:a16="http://schemas.microsoft.com/office/drawing/2014/main" id="{00000000-0008-0000-0400-00004D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107</xdr:row>
          <xdr:rowOff>0</xdr:rowOff>
        </xdr:from>
        <xdr:to>
          <xdr:col>8</xdr:col>
          <xdr:colOff>1377950</xdr:colOff>
          <xdr:row>108</xdr:row>
          <xdr:rowOff>0</xdr:rowOff>
        </xdr:to>
        <xdr:sp macro="" textlink="">
          <xdr:nvSpPr>
            <xdr:cNvPr id="16462" name="Scroll Bar 78" hidden="1">
              <a:extLst>
                <a:ext uri="{63B3BB69-23CF-44E3-9099-C40C66FF867C}">
                  <a14:compatExt spid="_x0000_s16462"/>
                </a:ext>
                <a:ext uri="{FF2B5EF4-FFF2-40B4-BE49-F238E27FC236}">
                  <a16:creationId xmlns:a16="http://schemas.microsoft.com/office/drawing/2014/main" id="{00000000-0008-0000-0400-00004E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108</xdr:row>
          <xdr:rowOff>0</xdr:rowOff>
        </xdr:from>
        <xdr:to>
          <xdr:col>8</xdr:col>
          <xdr:colOff>1377950</xdr:colOff>
          <xdr:row>109</xdr:row>
          <xdr:rowOff>0</xdr:rowOff>
        </xdr:to>
        <xdr:sp macro="" textlink="">
          <xdr:nvSpPr>
            <xdr:cNvPr id="16463" name="Scroll Bar 79" hidden="1">
              <a:extLst>
                <a:ext uri="{63B3BB69-23CF-44E3-9099-C40C66FF867C}">
                  <a14:compatExt spid="_x0000_s16463"/>
                </a:ext>
                <a:ext uri="{FF2B5EF4-FFF2-40B4-BE49-F238E27FC236}">
                  <a16:creationId xmlns:a16="http://schemas.microsoft.com/office/drawing/2014/main" id="{00000000-0008-0000-0400-00004F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117</xdr:row>
          <xdr:rowOff>0</xdr:rowOff>
        </xdr:from>
        <xdr:to>
          <xdr:col>8</xdr:col>
          <xdr:colOff>1377950</xdr:colOff>
          <xdr:row>118</xdr:row>
          <xdr:rowOff>0</xdr:rowOff>
        </xdr:to>
        <xdr:sp macro="" textlink="">
          <xdr:nvSpPr>
            <xdr:cNvPr id="16464" name="Scroll Bar 80" hidden="1">
              <a:extLst>
                <a:ext uri="{63B3BB69-23CF-44E3-9099-C40C66FF867C}">
                  <a14:compatExt spid="_x0000_s16464"/>
                </a:ext>
                <a:ext uri="{FF2B5EF4-FFF2-40B4-BE49-F238E27FC236}">
                  <a16:creationId xmlns:a16="http://schemas.microsoft.com/office/drawing/2014/main" id="{00000000-0008-0000-0400-000050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115</xdr:row>
          <xdr:rowOff>0</xdr:rowOff>
        </xdr:from>
        <xdr:to>
          <xdr:col>8</xdr:col>
          <xdr:colOff>1377950</xdr:colOff>
          <xdr:row>116</xdr:row>
          <xdr:rowOff>0</xdr:rowOff>
        </xdr:to>
        <xdr:sp macro="" textlink="">
          <xdr:nvSpPr>
            <xdr:cNvPr id="16465" name="Scroll Bar 81" hidden="1">
              <a:extLst>
                <a:ext uri="{63B3BB69-23CF-44E3-9099-C40C66FF867C}">
                  <a14:compatExt spid="_x0000_s16465"/>
                </a:ext>
                <a:ext uri="{FF2B5EF4-FFF2-40B4-BE49-F238E27FC236}">
                  <a16:creationId xmlns:a16="http://schemas.microsoft.com/office/drawing/2014/main" id="{00000000-0008-0000-0400-000051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53</xdr:row>
          <xdr:rowOff>0</xdr:rowOff>
        </xdr:from>
        <xdr:to>
          <xdr:col>8</xdr:col>
          <xdr:colOff>1377950</xdr:colOff>
          <xdr:row>54</xdr:row>
          <xdr:rowOff>0</xdr:rowOff>
        </xdr:to>
        <xdr:sp macro="" textlink="">
          <xdr:nvSpPr>
            <xdr:cNvPr id="16466" name="Scroll Bar 82" hidden="1">
              <a:extLst>
                <a:ext uri="{63B3BB69-23CF-44E3-9099-C40C66FF867C}">
                  <a14:compatExt spid="_x0000_s16466"/>
                </a:ext>
                <a:ext uri="{FF2B5EF4-FFF2-40B4-BE49-F238E27FC236}">
                  <a16:creationId xmlns:a16="http://schemas.microsoft.com/office/drawing/2014/main" id="{00000000-0008-0000-0400-000052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55</xdr:row>
          <xdr:rowOff>0</xdr:rowOff>
        </xdr:from>
        <xdr:to>
          <xdr:col>8</xdr:col>
          <xdr:colOff>1377950</xdr:colOff>
          <xdr:row>56</xdr:row>
          <xdr:rowOff>0</xdr:rowOff>
        </xdr:to>
        <xdr:sp macro="" textlink="">
          <xdr:nvSpPr>
            <xdr:cNvPr id="16467" name="Scroll Bar 83" hidden="1">
              <a:extLst>
                <a:ext uri="{63B3BB69-23CF-44E3-9099-C40C66FF867C}">
                  <a14:compatExt spid="_x0000_s16467"/>
                </a:ext>
                <a:ext uri="{FF2B5EF4-FFF2-40B4-BE49-F238E27FC236}">
                  <a16:creationId xmlns:a16="http://schemas.microsoft.com/office/drawing/2014/main" id="{00000000-0008-0000-0400-000053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56</xdr:row>
          <xdr:rowOff>0</xdr:rowOff>
        </xdr:from>
        <xdr:to>
          <xdr:col>8</xdr:col>
          <xdr:colOff>1377950</xdr:colOff>
          <xdr:row>57</xdr:row>
          <xdr:rowOff>0</xdr:rowOff>
        </xdr:to>
        <xdr:sp macro="" textlink="">
          <xdr:nvSpPr>
            <xdr:cNvPr id="16468" name="Scroll Bar 84" hidden="1">
              <a:extLst>
                <a:ext uri="{63B3BB69-23CF-44E3-9099-C40C66FF867C}">
                  <a14:compatExt spid="_x0000_s16468"/>
                </a:ext>
                <a:ext uri="{FF2B5EF4-FFF2-40B4-BE49-F238E27FC236}">
                  <a16:creationId xmlns:a16="http://schemas.microsoft.com/office/drawing/2014/main" id="{00000000-0008-0000-0400-000054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57</xdr:row>
          <xdr:rowOff>0</xdr:rowOff>
        </xdr:from>
        <xdr:to>
          <xdr:col>8</xdr:col>
          <xdr:colOff>1377950</xdr:colOff>
          <xdr:row>58</xdr:row>
          <xdr:rowOff>0</xdr:rowOff>
        </xdr:to>
        <xdr:sp macro="" textlink="">
          <xdr:nvSpPr>
            <xdr:cNvPr id="16469" name="Scroll Bar 85" hidden="1">
              <a:extLst>
                <a:ext uri="{63B3BB69-23CF-44E3-9099-C40C66FF867C}">
                  <a14:compatExt spid="_x0000_s16469"/>
                </a:ext>
                <a:ext uri="{FF2B5EF4-FFF2-40B4-BE49-F238E27FC236}">
                  <a16:creationId xmlns:a16="http://schemas.microsoft.com/office/drawing/2014/main" id="{00000000-0008-0000-0400-000055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61</xdr:row>
          <xdr:rowOff>0</xdr:rowOff>
        </xdr:from>
        <xdr:to>
          <xdr:col>8</xdr:col>
          <xdr:colOff>1377950</xdr:colOff>
          <xdr:row>62</xdr:row>
          <xdr:rowOff>0</xdr:rowOff>
        </xdr:to>
        <xdr:sp macro="" textlink="">
          <xdr:nvSpPr>
            <xdr:cNvPr id="16470" name="Scroll Bar 86" hidden="1">
              <a:extLst>
                <a:ext uri="{63B3BB69-23CF-44E3-9099-C40C66FF867C}">
                  <a14:compatExt spid="_x0000_s16470"/>
                </a:ext>
                <a:ext uri="{FF2B5EF4-FFF2-40B4-BE49-F238E27FC236}">
                  <a16:creationId xmlns:a16="http://schemas.microsoft.com/office/drawing/2014/main" id="{00000000-0008-0000-0400-000056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66</xdr:row>
          <xdr:rowOff>0</xdr:rowOff>
        </xdr:from>
        <xdr:to>
          <xdr:col>8</xdr:col>
          <xdr:colOff>1377950</xdr:colOff>
          <xdr:row>67</xdr:row>
          <xdr:rowOff>0</xdr:rowOff>
        </xdr:to>
        <xdr:sp macro="" textlink="">
          <xdr:nvSpPr>
            <xdr:cNvPr id="16472" name="Scroll Bar 88" hidden="1">
              <a:extLst>
                <a:ext uri="{63B3BB69-23CF-44E3-9099-C40C66FF867C}">
                  <a14:compatExt spid="_x0000_s16472"/>
                </a:ext>
                <a:ext uri="{FF2B5EF4-FFF2-40B4-BE49-F238E27FC236}">
                  <a16:creationId xmlns:a16="http://schemas.microsoft.com/office/drawing/2014/main" id="{00000000-0008-0000-0400-000058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67</xdr:row>
          <xdr:rowOff>0</xdr:rowOff>
        </xdr:from>
        <xdr:to>
          <xdr:col>8</xdr:col>
          <xdr:colOff>1377950</xdr:colOff>
          <xdr:row>68</xdr:row>
          <xdr:rowOff>0</xdr:rowOff>
        </xdr:to>
        <xdr:sp macro="" textlink="">
          <xdr:nvSpPr>
            <xdr:cNvPr id="16473" name="Scroll Bar 89" hidden="1">
              <a:extLst>
                <a:ext uri="{63B3BB69-23CF-44E3-9099-C40C66FF867C}">
                  <a14:compatExt spid="_x0000_s16473"/>
                </a:ext>
                <a:ext uri="{FF2B5EF4-FFF2-40B4-BE49-F238E27FC236}">
                  <a16:creationId xmlns:a16="http://schemas.microsoft.com/office/drawing/2014/main" id="{00000000-0008-0000-0400-000059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70</xdr:row>
          <xdr:rowOff>0</xdr:rowOff>
        </xdr:from>
        <xdr:to>
          <xdr:col>8</xdr:col>
          <xdr:colOff>1377950</xdr:colOff>
          <xdr:row>71</xdr:row>
          <xdr:rowOff>0</xdr:rowOff>
        </xdr:to>
        <xdr:sp macro="" textlink="">
          <xdr:nvSpPr>
            <xdr:cNvPr id="16474" name="Scroll Bar 90" hidden="1">
              <a:extLst>
                <a:ext uri="{63B3BB69-23CF-44E3-9099-C40C66FF867C}">
                  <a14:compatExt spid="_x0000_s16474"/>
                </a:ext>
                <a:ext uri="{FF2B5EF4-FFF2-40B4-BE49-F238E27FC236}">
                  <a16:creationId xmlns:a16="http://schemas.microsoft.com/office/drawing/2014/main" id="{00000000-0008-0000-0400-00005A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65</xdr:row>
          <xdr:rowOff>0</xdr:rowOff>
        </xdr:from>
        <xdr:to>
          <xdr:col>8</xdr:col>
          <xdr:colOff>1377950</xdr:colOff>
          <xdr:row>66</xdr:row>
          <xdr:rowOff>0</xdr:rowOff>
        </xdr:to>
        <xdr:sp macro="" textlink="">
          <xdr:nvSpPr>
            <xdr:cNvPr id="16475" name="Scroll Bar 91" hidden="1">
              <a:extLst>
                <a:ext uri="{63B3BB69-23CF-44E3-9099-C40C66FF867C}">
                  <a14:compatExt spid="_x0000_s16475"/>
                </a:ext>
                <a:ext uri="{FF2B5EF4-FFF2-40B4-BE49-F238E27FC236}">
                  <a16:creationId xmlns:a16="http://schemas.microsoft.com/office/drawing/2014/main" id="{00000000-0008-0000-0400-00005B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69</xdr:row>
          <xdr:rowOff>0</xdr:rowOff>
        </xdr:from>
        <xdr:to>
          <xdr:col>8</xdr:col>
          <xdr:colOff>1377950</xdr:colOff>
          <xdr:row>70</xdr:row>
          <xdr:rowOff>0</xdr:rowOff>
        </xdr:to>
        <xdr:sp macro="" textlink="">
          <xdr:nvSpPr>
            <xdr:cNvPr id="16476" name="Scroll Bar 92" hidden="1">
              <a:extLst>
                <a:ext uri="{63B3BB69-23CF-44E3-9099-C40C66FF867C}">
                  <a14:compatExt spid="_x0000_s16476"/>
                </a:ext>
                <a:ext uri="{FF2B5EF4-FFF2-40B4-BE49-F238E27FC236}">
                  <a16:creationId xmlns:a16="http://schemas.microsoft.com/office/drawing/2014/main" id="{00000000-0008-0000-0400-00005C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71</xdr:row>
          <xdr:rowOff>0</xdr:rowOff>
        </xdr:from>
        <xdr:to>
          <xdr:col>8</xdr:col>
          <xdr:colOff>1377950</xdr:colOff>
          <xdr:row>72</xdr:row>
          <xdr:rowOff>0</xdr:rowOff>
        </xdr:to>
        <xdr:sp macro="" textlink="">
          <xdr:nvSpPr>
            <xdr:cNvPr id="16477" name="Scroll Bar 93" hidden="1">
              <a:extLst>
                <a:ext uri="{63B3BB69-23CF-44E3-9099-C40C66FF867C}">
                  <a14:compatExt spid="_x0000_s16477"/>
                </a:ext>
                <a:ext uri="{FF2B5EF4-FFF2-40B4-BE49-F238E27FC236}">
                  <a16:creationId xmlns:a16="http://schemas.microsoft.com/office/drawing/2014/main" id="{00000000-0008-0000-0400-00005D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73</xdr:row>
          <xdr:rowOff>0</xdr:rowOff>
        </xdr:from>
        <xdr:to>
          <xdr:col>8</xdr:col>
          <xdr:colOff>1377950</xdr:colOff>
          <xdr:row>74</xdr:row>
          <xdr:rowOff>0</xdr:rowOff>
        </xdr:to>
        <xdr:sp macro="" textlink="">
          <xdr:nvSpPr>
            <xdr:cNvPr id="16478" name="Scroll Bar 94" hidden="1">
              <a:extLst>
                <a:ext uri="{63B3BB69-23CF-44E3-9099-C40C66FF867C}">
                  <a14:compatExt spid="_x0000_s16478"/>
                </a:ext>
                <a:ext uri="{FF2B5EF4-FFF2-40B4-BE49-F238E27FC236}">
                  <a16:creationId xmlns:a16="http://schemas.microsoft.com/office/drawing/2014/main" id="{00000000-0008-0000-0400-00005E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75</xdr:row>
          <xdr:rowOff>0</xdr:rowOff>
        </xdr:from>
        <xdr:to>
          <xdr:col>8</xdr:col>
          <xdr:colOff>1377950</xdr:colOff>
          <xdr:row>76</xdr:row>
          <xdr:rowOff>0</xdr:rowOff>
        </xdr:to>
        <xdr:sp macro="" textlink="">
          <xdr:nvSpPr>
            <xdr:cNvPr id="16479" name="Scroll Bar 95" hidden="1">
              <a:extLst>
                <a:ext uri="{63B3BB69-23CF-44E3-9099-C40C66FF867C}">
                  <a14:compatExt spid="_x0000_s16479"/>
                </a:ext>
                <a:ext uri="{FF2B5EF4-FFF2-40B4-BE49-F238E27FC236}">
                  <a16:creationId xmlns:a16="http://schemas.microsoft.com/office/drawing/2014/main" id="{00000000-0008-0000-0400-00005F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78</xdr:row>
          <xdr:rowOff>0</xdr:rowOff>
        </xdr:from>
        <xdr:to>
          <xdr:col>8</xdr:col>
          <xdr:colOff>1377950</xdr:colOff>
          <xdr:row>79</xdr:row>
          <xdr:rowOff>0</xdr:rowOff>
        </xdr:to>
        <xdr:sp macro="" textlink="">
          <xdr:nvSpPr>
            <xdr:cNvPr id="16480" name="Scroll Bar 96" hidden="1">
              <a:extLst>
                <a:ext uri="{63B3BB69-23CF-44E3-9099-C40C66FF867C}">
                  <a14:compatExt spid="_x0000_s16480"/>
                </a:ext>
                <a:ext uri="{FF2B5EF4-FFF2-40B4-BE49-F238E27FC236}">
                  <a16:creationId xmlns:a16="http://schemas.microsoft.com/office/drawing/2014/main" id="{00000000-0008-0000-0400-000060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84</xdr:row>
          <xdr:rowOff>0</xdr:rowOff>
        </xdr:from>
        <xdr:to>
          <xdr:col>8</xdr:col>
          <xdr:colOff>1377950</xdr:colOff>
          <xdr:row>85</xdr:row>
          <xdr:rowOff>0</xdr:rowOff>
        </xdr:to>
        <xdr:sp macro="" textlink="">
          <xdr:nvSpPr>
            <xdr:cNvPr id="16481" name="Scroll Bar 97" hidden="1">
              <a:extLst>
                <a:ext uri="{63B3BB69-23CF-44E3-9099-C40C66FF867C}">
                  <a14:compatExt spid="_x0000_s16481"/>
                </a:ext>
                <a:ext uri="{FF2B5EF4-FFF2-40B4-BE49-F238E27FC236}">
                  <a16:creationId xmlns:a16="http://schemas.microsoft.com/office/drawing/2014/main" id="{00000000-0008-0000-0400-000061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86</xdr:row>
          <xdr:rowOff>0</xdr:rowOff>
        </xdr:from>
        <xdr:to>
          <xdr:col>8</xdr:col>
          <xdr:colOff>1377950</xdr:colOff>
          <xdr:row>87</xdr:row>
          <xdr:rowOff>0</xdr:rowOff>
        </xdr:to>
        <xdr:sp macro="" textlink="">
          <xdr:nvSpPr>
            <xdr:cNvPr id="16482" name="Scroll Bar 98" hidden="1">
              <a:extLst>
                <a:ext uri="{63B3BB69-23CF-44E3-9099-C40C66FF867C}">
                  <a14:compatExt spid="_x0000_s16482"/>
                </a:ext>
                <a:ext uri="{FF2B5EF4-FFF2-40B4-BE49-F238E27FC236}">
                  <a16:creationId xmlns:a16="http://schemas.microsoft.com/office/drawing/2014/main" id="{00000000-0008-0000-0400-000062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87</xdr:row>
          <xdr:rowOff>266700</xdr:rowOff>
        </xdr:from>
        <xdr:to>
          <xdr:col>8</xdr:col>
          <xdr:colOff>1377950</xdr:colOff>
          <xdr:row>89</xdr:row>
          <xdr:rowOff>0</xdr:rowOff>
        </xdr:to>
        <xdr:sp macro="" textlink="">
          <xdr:nvSpPr>
            <xdr:cNvPr id="16483" name="Scroll Bar 99" hidden="1">
              <a:extLst>
                <a:ext uri="{63B3BB69-23CF-44E3-9099-C40C66FF867C}">
                  <a14:compatExt spid="_x0000_s16483"/>
                </a:ext>
                <a:ext uri="{FF2B5EF4-FFF2-40B4-BE49-F238E27FC236}">
                  <a16:creationId xmlns:a16="http://schemas.microsoft.com/office/drawing/2014/main" id="{00000000-0008-0000-0400-000063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88</xdr:row>
          <xdr:rowOff>381000</xdr:rowOff>
        </xdr:from>
        <xdr:to>
          <xdr:col>8</xdr:col>
          <xdr:colOff>1377950</xdr:colOff>
          <xdr:row>90</xdr:row>
          <xdr:rowOff>0</xdr:rowOff>
        </xdr:to>
        <xdr:sp macro="" textlink="">
          <xdr:nvSpPr>
            <xdr:cNvPr id="16484" name="Scroll Bar 100" hidden="1">
              <a:extLst>
                <a:ext uri="{63B3BB69-23CF-44E3-9099-C40C66FF867C}">
                  <a14:compatExt spid="_x0000_s16484"/>
                </a:ext>
                <a:ext uri="{FF2B5EF4-FFF2-40B4-BE49-F238E27FC236}">
                  <a16:creationId xmlns:a16="http://schemas.microsoft.com/office/drawing/2014/main" id="{00000000-0008-0000-0400-000064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90</xdr:row>
          <xdr:rowOff>266700</xdr:rowOff>
        </xdr:from>
        <xdr:to>
          <xdr:col>8</xdr:col>
          <xdr:colOff>1377950</xdr:colOff>
          <xdr:row>92</xdr:row>
          <xdr:rowOff>0</xdr:rowOff>
        </xdr:to>
        <xdr:sp macro="" textlink="">
          <xdr:nvSpPr>
            <xdr:cNvPr id="16485" name="Scroll Bar 101" hidden="1">
              <a:extLst>
                <a:ext uri="{63B3BB69-23CF-44E3-9099-C40C66FF867C}">
                  <a14:compatExt spid="_x0000_s16485"/>
                </a:ext>
                <a:ext uri="{FF2B5EF4-FFF2-40B4-BE49-F238E27FC236}">
                  <a16:creationId xmlns:a16="http://schemas.microsoft.com/office/drawing/2014/main" id="{00000000-0008-0000-0400-000065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91</xdr:row>
          <xdr:rowOff>381000</xdr:rowOff>
        </xdr:from>
        <xdr:to>
          <xdr:col>8</xdr:col>
          <xdr:colOff>1377950</xdr:colOff>
          <xdr:row>93</xdr:row>
          <xdr:rowOff>0</xdr:rowOff>
        </xdr:to>
        <xdr:sp macro="" textlink="">
          <xdr:nvSpPr>
            <xdr:cNvPr id="16486" name="Scroll Bar 102" hidden="1">
              <a:extLst>
                <a:ext uri="{63B3BB69-23CF-44E3-9099-C40C66FF867C}">
                  <a14:compatExt spid="_x0000_s16486"/>
                </a:ext>
                <a:ext uri="{FF2B5EF4-FFF2-40B4-BE49-F238E27FC236}">
                  <a16:creationId xmlns:a16="http://schemas.microsoft.com/office/drawing/2014/main" id="{00000000-0008-0000-0400-000066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93</xdr:row>
          <xdr:rowOff>0</xdr:rowOff>
        </xdr:from>
        <xdr:to>
          <xdr:col>8</xdr:col>
          <xdr:colOff>1377950</xdr:colOff>
          <xdr:row>94</xdr:row>
          <xdr:rowOff>0</xdr:rowOff>
        </xdr:to>
        <xdr:sp macro="" textlink="">
          <xdr:nvSpPr>
            <xdr:cNvPr id="16487" name="Scroll Bar 103" hidden="1">
              <a:extLst>
                <a:ext uri="{63B3BB69-23CF-44E3-9099-C40C66FF867C}">
                  <a14:compatExt spid="_x0000_s16487"/>
                </a:ext>
                <a:ext uri="{FF2B5EF4-FFF2-40B4-BE49-F238E27FC236}">
                  <a16:creationId xmlns:a16="http://schemas.microsoft.com/office/drawing/2014/main" id="{00000000-0008-0000-0400-000067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106</xdr:row>
          <xdr:rowOff>0</xdr:rowOff>
        </xdr:from>
        <xdr:to>
          <xdr:col>8</xdr:col>
          <xdr:colOff>1377950</xdr:colOff>
          <xdr:row>106</xdr:row>
          <xdr:rowOff>266700</xdr:rowOff>
        </xdr:to>
        <xdr:sp macro="" textlink="">
          <xdr:nvSpPr>
            <xdr:cNvPr id="16489" name="Scroll Bar 105" hidden="1">
              <a:extLst>
                <a:ext uri="{63B3BB69-23CF-44E3-9099-C40C66FF867C}">
                  <a14:compatExt spid="_x0000_s16489"/>
                </a:ext>
                <a:ext uri="{FF2B5EF4-FFF2-40B4-BE49-F238E27FC236}">
                  <a16:creationId xmlns:a16="http://schemas.microsoft.com/office/drawing/2014/main" id="{00000000-0008-0000-0400-000069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106</xdr:row>
          <xdr:rowOff>0</xdr:rowOff>
        </xdr:from>
        <xdr:to>
          <xdr:col>8</xdr:col>
          <xdr:colOff>1377950</xdr:colOff>
          <xdr:row>106</xdr:row>
          <xdr:rowOff>361950</xdr:rowOff>
        </xdr:to>
        <xdr:sp macro="" textlink="">
          <xdr:nvSpPr>
            <xdr:cNvPr id="16490" name="Scroll Bar 106" hidden="1">
              <a:extLst>
                <a:ext uri="{63B3BB69-23CF-44E3-9099-C40C66FF867C}">
                  <a14:compatExt spid="_x0000_s16490"/>
                </a:ext>
                <a:ext uri="{FF2B5EF4-FFF2-40B4-BE49-F238E27FC236}">
                  <a16:creationId xmlns:a16="http://schemas.microsoft.com/office/drawing/2014/main" id="{00000000-0008-0000-0400-00006A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50</xdr:row>
          <xdr:rowOff>0</xdr:rowOff>
        </xdr:from>
        <xdr:to>
          <xdr:col>8</xdr:col>
          <xdr:colOff>1377950</xdr:colOff>
          <xdr:row>51</xdr:row>
          <xdr:rowOff>0</xdr:rowOff>
        </xdr:to>
        <xdr:sp macro="" textlink="">
          <xdr:nvSpPr>
            <xdr:cNvPr id="16492" name="Scroll Bar 108" hidden="1">
              <a:extLst>
                <a:ext uri="{63B3BB69-23CF-44E3-9099-C40C66FF867C}">
                  <a14:compatExt spid="_x0000_s16492"/>
                </a:ext>
                <a:ext uri="{FF2B5EF4-FFF2-40B4-BE49-F238E27FC236}">
                  <a16:creationId xmlns:a16="http://schemas.microsoft.com/office/drawing/2014/main" id="{00000000-0008-0000-0400-00006C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52</xdr:row>
          <xdr:rowOff>0</xdr:rowOff>
        </xdr:from>
        <xdr:to>
          <xdr:col>8</xdr:col>
          <xdr:colOff>1377950</xdr:colOff>
          <xdr:row>53</xdr:row>
          <xdr:rowOff>0</xdr:rowOff>
        </xdr:to>
        <xdr:sp macro="" textlink="">
          <xdr:nvSpPr>
            <xdr:cNvPr id="16493" name="Scroll Bar 109" hidden="1">
              <a:extLst>
                <a:ext uri="{63B3BB69-23CF-44E3-9099-C40C66FF867C}">
                  <a14:compatExt spid="_x0000_s16493"/>
                </a:ext>
                <a:ext uri="{FF2B5EF4-FFF2-40B4-BE49-F238E27FC236}">
                  <a16:creationId xmlns:a16="http://schemas.microsoft.com/office/drawing/2014/main" id="{00000000-0008-0000-0400-00006D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60</xdr:row>
          <xdr:rowOff>0</xdr:rowOff>
        </xdr:from>
        <xdr:to>
          <xdr:col>8</xdr:col>
          <xdr:colOff>1377950</xdr:colOff>
          <xdr:row>61</xdr:row>
          <xdr:rowOff>0</xdr:rowOff>
        </xdr:to>
        <xdr:sp macro="" textlink="">
          <xdr:nvSpPr>
            <xdr:cNvPr id="16494" name="Scroll Bar 110" hidden="1">
              <a:extLst>
                <a:ext uri="{63B3BB69-23CF-44E3-9099-C40C66FF867C}">
                  <a14:compatExt spid="_x0000_s16494"/>
                </a:ext>
                <a:ext uri="{FF2B5EF4-FFF2-40B4-BE49-F238E27FC236}">
                  <a16:creationId xmlns:a16="http://schemas.microsoft.com/office/drawing/2014/main" id="{00000000-0008-0000-0400-00006E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62</xdr:row>
          <xdr:rowOff>0</xdr:rowOff>
        </xdr:from>
        <xdr:to>
          <xdr:col>8</xdr:col>
          <xdr:colOff>1377950</xdr:colOff>
          <xdr:row>63</xdr:row>
          <xdr:rowOff>0</xdr:rowOff>
        </xdr:to>
        <xdr:sp macro="" textlink="">
          <xdr:nvSpPr>
            <xdr:cNvPr id="16495" name="Scroll Bar 111" hidden="1">
              <a:extLst>
                <a:ext uri="{63B3BB69-23CF-44E3-9099-C40C66FF867C}">
                  <a14:compatExt spid="_x0000_s16495"/>
                </a:ext>
                <a:ext uri="{FF2B5EF4-FFF2-40B4-BE49-F238E27FC236}">
                  <a16:creationId xmlns:a16="http://schemas.microsoft.com/office/drawing/2014/main" id="{00000000-0008-0000-0400-00006F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64</xdr:row>
          <xdr:rowOff>0</xdr:rowOff>
        </xdr:from>
        <xdr:to>
          <xdr:col>8</xdr:col>
          <xdr:colOff>1377950</xdr:colOff>
          <xdr:row>65</xdr:row>
          <xdr:rowOff>0</xdr:rowOff>
        </xdr:to>
        <xdr:sp macro="" textlink="">
          <xdr:nvSpPr>
            <xdr:cNvPr id="16496" name="Scroll Bar 112" hidden="1">
              <a:extLst>
                <a:ext uri="{63B3BB69-23CF-44E3-9099-C40C66FF867C}">
                  <a14:compatExt spid="_x0000_s16496"/>
                </a:ext>
                <a:ext uri="{FF2B5EF4-FFF2-40B4-BE49-F238E27FC236}">
                  <a16:creationId xmlns:a16="http://schemas.microsoft.com/office/drawing/2014/main" id="{00000000-0008-0000-0400-000070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68</xdr:row>
          <xdr:rowOff>0</xdr:rowOff>
        </xdr:from>
        <xdr:to>
          <xdr:col>8</xdr:col>
          <xdr:colOff>1377950</xdr:colOff>
          <xdr:row>69</xdr:row>
          <xdr:rowOff>0</xdr:rowOff>
        </xdr:to>
        <xdr:sp macro="" textlink="">
          <xdr:nvSpPr>
            <xdr:cNvPr id="16497" name="Scroll Bar 113" hidden="1">
              <a:extLst>
                <a:ext uri="{63B3BB69-23CF-44E3-9099-C40C66FF867C}">
                  <a14:compatExt spid="_x0000_s16497"/>
                </a:ext>
                <a:ext uri="{FF2B5EF4-FFF2-40B4-BE49-F238E27FC236}">
                  <a16:creationId xmlns:a16="http://schemas.microsoft.com/office/drawing/2014/main" id="{00000000-0008-0000-0400-000071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72</xdr:row>
          <xdr:rowOff>0</xdr:rowOff>
        </xdr:from>
        <xdr:to>
          <xdr:col>8</xdr:col>
          <xdr:colOff>1377950</xdr:colOff>
          <xdr:row>73</xdr:row>
          <xdr:rowOff>0</xdr:rowOff>
        </xdr:to>
        <xdr:sp macro="" textlink="">
          <xdr:nvSpPr>
            <xdr:cNvPr id="16498" name="Scroll Bar 114" hidden="1">
              <a:extLst>
                <a:ext uri="{63B3BB69-23CF-44E3-9099-C40C66FF867C}">
                  <a14:compatExt spid="_x0000_s16498"/>
                </a:ext>
                <a:ext uri="{FF2B5EF4-FFF2-40B4-BE49-F238E27FC236}">
                  <a16:creationId xmlns:a16="http://schemas.microsoft.com/office/drawing/2014/main" id="{00000000-0008-0000-0400-000072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74</xdr:row>
          <xdr:rowOff>0</xdr:rowOff>
        </xdr:from>
        <xdr:to>
          <xdr:col>8</xdr:col>
          <xdr:colOff>1377950</xdr:colOff>
          <xdr:row>75</xdr:row>
          <xdr:rowOff>0</xdr:rowOff>
        </xdr:to>
        <xdr:sp macro="" textlink="">
          <xdr:nvSpPr>
            <xdr:cNvPr id="16499" name="Scroll Bar 115" hidden="1">
              <a:extLst>
                <a:ext uri="{63B3BB69-23CF-44E3-9099-C40C66FF867C}">
                  <a14:compatExt spid="_x0000_s16499"/>
                </a:ext>
                <a:ext uri="{FF2B5EF4-FFF2-40B4-BE49-F238E27FC236}">
                  <a16:creationId xmlns:a16="http://schemas.microsoft.com/office/drawing/2014/main" id="{00000000-0008-0000-0400-000073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76</xdr:row>
          <xdr:rowOff>0</xdr:rowOff>
        </xdr:from>
        <xdr:to>
          <xdr:col>8</xdr:col>
          <xdr:colOff>1377950</xdr:colOff>
          <xdr:row>77</xdr:row>
          <xdr:rowOff>0</xdr:rowOff>
        </xdr:to>
        <xdr:sp macro="" textlink="">
          <xdr:nvSpPr>
            <xdr:cNvPr id="16500" name="Scroll Bar 116" hidden="1">
              <a:extLst>
                <a:ext uri="{63B3BB69-23CF-44E3-9099-C40C66FF867C}">
                  <a14:compatExt spid="_x0000_s16500"/>
                </a:ext>
                <a:ext uri="{FF2B5EF4-FFF2-40B4-BE49-F238E27FC236}">
                  <a16:creationId xmlns:a16="http://schemas.microsoft.com/office/drawing/2014/main" id="{00000000-0008-0000-0400-000074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81</xdr:row>
          <xdr:rowOff>0</xdr:rowOff>
        </xdr:from>
        <xdr:to>
          <xdr:col>8</xdr:col>
          <xdr:colOff>1377950</xdr:colOff>
          <xdr:row>82</xdr:row>
          <xdr:rowOff>0</xdr:rowOff>
        </xdr:to>
        <xdr:sp macro="" textlink="">
          <xdr:nvSpPr>
            <xdr:cNvPr id="16501" name="Scroll Bar 117" hidden="1">
              <a:extLst>
                <a:ext uri="{63B3BB69-23CF-44E3-9099-C40C66FF867C}">
                  <a14:compatExt spid="_x0000_s16501"/>
                </a:ext>
                <a:ext uri="{FF2B5EF4-FFF2-40B4-BE49-F238E27FC236}">
                  <a16:creationId xmlns:a16="http://schemas.microsoft.com/office/drawing/2014/main" id="{00000000-0008-0000-0400-000075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82</xdr:row>
          <xdr:rowOff>0</xdr:rowOff>
        </xdr:from>
        <xdr:to>
          <xdr:col>8</xdr:col>
          <xdr:colOff>1377950</xdr:colOff>
          <xdr:row>83</xdr:row>
          <xdr:rowOff>0</xdr:rowOff>
        </xdr:to>
        <xdr:sp macro="" textlink="">
          <xdr:nvSpPr>
            <xdr:cNvPr id="16502" name="Scroll Bar 118" hidden="1">
              <a:extLst>
                <a:ext uri="{63B3BB69-23CF-44E3-9099-C40C66FF867C}">
                  <a14:compatExt spid="_x0000_s16502"/>
                </a:ext>
                <a:ext uri="{FF2B5EF4-FFF2-40B4-BE49-F238E27FC236}">
                  <a16:creationId xmlns:a16="http://schemas.microsoft.com/office/drawing/2014/main" id="{00000000-0008-0000-0400-000076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83</xdr:row>
          <xdr:rowOff>0</xdr:rowOff>
        </xdr:from>
        <xdr:to>
          <xdr:col>8</xdr:col>
          <xdr:colOff>1377950</xdr:colOff>
          <xdr:row>84</xdr:row>
          <xdr:rowOff>0</xdr:rowOff>
        </xdr:to>
        <xdr:sp macro="" textlink="">
          <xdr:nvSpPr>
            <xdr:cNvPr id="16503" name="Scroll Bar 119" hidden="1">
              <a:extLst>
                <a:ext uri="{63B3BB69-23CF-44E3-9099-C40C66FF867C}">
                  <a14:compatExt spid="_x0000_s16503"/>
                </a:ext>
                <a:ext uri="{FF2B5EF4-FFF2-40B4-BE49-F238E27FC236}">
                  <a16:creationId xmlns:a16="http://schemas.microsoft.com/office/drawing/2014/main" id="{00000000-0008-0000-0400-000077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87</xdr:row>
          <xdr:rowOff>0</xdr:rowOff>
        </xdr:from>
        <xdr:to>
          <xdr:col>8</xdr:col>
          <xdr:colOff>1377950</xdr:colOff>
          <xdr:row>88</xdr:row>
          <xdr:rowOff>0</xdr:rowOff>
        </xdr:to>
        <xdr:sp macro="" textlink="">
          <xdr:nvSpPr>
            <xdr:cNvPr id="16504" name="Scroll Bar 120" hidden="1">
              <a:extLst>
                <a:ext uri="{63B3BB69-23CF-44E3-9099-C40C66FF867C}">
                  <a14:compatExt spid="_x0000_s16504"/>
                </a:ext>
                <a:ext uri="{FF2B5EF4-FFF2-40B4-BE49-F238E27FC236}">
                  <a16:creationId xmlns:a16="http://schemas.microsoft.com/office/drawing/2014/main" id="{00000000-0008-0000-0400-000078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90</xdr:row>
          <xdr:rowOff>0</xdr:rowOff>
        </xdr:from>
        <xdr:to>
          <xdr:col>8</xdr:col>
          <xdr:colOff>1377950</xdr:colOff>
          <xdr:row>91</xdr:row>
          <xdr:rowOff>0</xdr:rowOff>
        </xdr:to>
        <xdr:sp macro="" textlink="">
          <xdr:nvSpPr>
            <xdr:cNvPr id="16505" name="Scroll Bar 121" hidden="1">
              <a:extLst>
                <a:ext uri="{63B3BB69-23CF-44E3-9099-C40C66FF867C}">
                  <a14:compatExt spid="_x0000_s16505"/>
                </a:ext>
                <a:ext uri="{FF2B5EF4-FFF2-40B4-BE49-F238E27FC236}">
                  <a16:creationId xmlns:a16="http://schemas.microsoft.com/office/drawing/2014/main" id="{00000000-0008-0000-0400-000079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94</xdr:row>
          <xdr:rowOff>0</xdr:rowOff>
        </xdr:from>
        <xdr:to>
          <xdr:col>8</xdr:col>
          <xdr:colOff>1377950</xdr:colOff>
          <xdr:row>95</xdr:row>
          <xdr:rowOff>0</xdr:rowOff>
        </xdr:to>
        <xdr:sp macro="" textlink="">
          <xdr:nvSpPr>
            <xdr:cNvPr id="16506" name="Scroll Bar 122" hidden="1">
              <a:extLst>
                <a:ext uri="{63B3BB69-23CF-44E3-9099-C40C66FF867C}">
                  <a14:compatExt spid="_x0000_s16506"/>
                </a:ext>
                <a:ext uri="{FF2B5EF4-FFF2-40B4-BE49-F238E27FC236}">
                  <a16:creationId xmlns:a16="http://schemas.microsoft.com/office/drawing/2014/main" id="{00000000-0008-0000-0400-00007A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95</xdr:row>
          <xdr:rowOff>0</xdr:rowOff>
        </xdr:from>
        <xdr:to>
          <xdr:col>8</xdr:col>
          <xdr:colOff>1377950</xdr:colOff>
          <xdr:row>96</xdr:row>
          <xdr:rowOff>0</xdr:rowOff>
        </xdr:to>
        <xdr:sp macro="" textlink="">
          <xdr:nvSpPr>
            <xdr:cNvPr id="16507" name="Scroll Bar 123" hidden="1">
              <a:extLst>
                <a:ext uri="{63B3BB69-23CF-44E3-9099-C40C66FF867C}">
                  <a14:compatExt spid="_x0000_s16507"/>
                </a:ext>
                <a:ext uri="{FF2B5EF4-FFF2-40B4-BE49-F238E27FC236}">
                  <a16:creationId xmlns:a16="http://schemas.microsoft.com/office/drawing/2014/main" id="{00000000-0008-0000-0400-00007B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97</xdr:row>
          <xdr:rowOff>0</xdr:rowOff>
        </xdr:from>
        <xdr:to>
          <xdr:col>8</xdr:col>
          <xdr:colOff>1377950</xdr:colOff>
          <xdr:row>98</xdr:row>
          <xdr:rowOff>0</xdr:rowOff>
        </xdr:to>
        <xdr:sp macro="" textlink="">
          <xdr:nvSpPr>
            <xdr:cNvPr id="16508" name="Scroll Bar 124" hidden="1">
              <a:extLst>
                <a:ext uri="{63B3BB69-23CF-44E3-9099-C40C66FF867C}">
                  <a14:compatExt spid="_x0000_s16508"/>
                </a:ext>
                <a:ext uri="{FF2B5EF4-FFF2-40B4-BE49-F238E27FC236}">
                  <a16:creationId xmlns:a16="http://schemas.microsoft.com/office/drawing/2014/main" id="{00000000-0008-0000-0400-00007C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109</xdr:row>
          <xdr:rowOff>0</xdr:rowOff>
        </xdr:from>
        <xdr:to>
          <xdr:col>8</xdr:col>
          <xdr:colOff>1377950</xdr:colOff>
          <xdr:row>110</xdr:row>
          <xdr:rowOff>0</xdr:rowOff>
        </xdr:to>
        <xdr:sp macro="" textlink="">
          <xdr:nvSpPr>
            <xdr:cNvPr id="16509" name="Scroll Bar 125" hidden="1">
              <a:extLst>
                <a:ext uri="{63B3BB69-23CF-44E3-9099-C40C66FF867C}">
                  <a14:compatExt spid="_x0000_s16509"/>
                </a:ext>
                <a:ext uri="{FF2B5EF4-FFF2-40B4-BE49-F238E27FC236}">
                  <a16:creationId xmlns:a16="http://schemas.microsoft.com/office/drawing/2014/main" id="{00000000-0008-0000-0400-00007D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110</xdr:row>
          <xdr:rowOff>0</xdr:rowOff>
        </xdr:from>
        <xdr:to>
          <xdr:col>8</xdr:col>
          <xdr:colOff>1377950</xdr:colOff>
          <xdr:row>111</xdr:row>
          <xdr:rowOff>0</xdr:rowOff>
        </xdr:to>
        <xdr:sp macro="" textlink="">
          <xdr:nvSpPr>
            <xdr:cNvPr id="16510" name="Scroll Bar 126" hidden="1">
              <a:extLst>
                <a:ext uri="{63B3BB69-23CF-44E3-9099-C40C66FF867C}">
                  <a14:compatExt spid="_x0000_s16510"/>
                </a:ext>
                <a:ext uri="{FF2B5EF4-FFF2-40B4-BE49-F238E27FC236}">
                  <a16:creationId xmlns:a16="http://schemas.microsoft.com/office/drawing/2014/main" id="{00000000-0008-0000-0400-00007E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111</xdr:row>
          <xdr:rowOff>0</xdr:rowOff>
        </xdr:from>
        <xdr:to>
          <xdr:col>8</xdr:col>
          <xdr:colOff>1377950</xdr:colOff>
          <xdr:row>112</xdr:row>
          <xdr:rowOff>0</xdr:rowOff>
        </xdr:to>
        <xdr:sp macro="" textlink="">
          <xdr:nvSpPr>
            <xdr:cNvPr id="16511" name="Scroll Bar 127" hidden="1">
              <a:extLst>
                <a:ext uri="{63B3BB69-23CF-44E3-9099-C40C66FF867C}">
                  <a14:compatExt spid="_x0000_s16511"/>
                </a:ext>
                <a:ext uri="{FF2B5EF4-FFF2-40B4-BE49-F238E27FC236}">
                  <a16:creationId xmlns:a16="http://schemas.microsoft.com/office/drawing/2014/main" id="{00000000-0008-0000-0400-00007F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112</xdr:row>
          <xdr:rowOff>0</xdr:rowOff>
        </xdr:from>
        <xdr:to>
          <xdr:col>8</xdr:col>
          <xdr:colOff>1377950</xdr:colOff>
          <xdr:row>113</xdr:row>
          <xdr:rowOff>0</xdr:rowOff>
        </xdr:to>
        <xdr:sp macro="" textlink="">
          <xdr:nvSpPr>
            <xdr:cNvPr id="16512" name="Scroll Bar 128" hidden="1">
              <a:extLst>
                <a:ext uri="{63B3BB69-23CF-44E3-9099-C40C66FF867C}">
                  <a14:compatExt spid="_x0000_s16512"/>
                </a:ext>
                <a:ext uri="{FF2B5EF4-FFF2-40B4-BE49-F238E27FC236}">
                  <a16:creationId xmlns:a16="http://schemas.microsoft.com/office/drawing/2014/main" id="{00000000-0008-0000-0400-000080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113</xdr:row>
          <xdr:rowOff>0</xdr:rowOff>
        </xdr:from>
        <xdr:to>
          <xdr:col>8</xdr:col>
          <xdr:colOff>1377950</xdr:colOff>
          <xdr:row>114</xdr:row>
          <xdr:rowOff>0</xdr:rowOff>
        </xdr:to>
        <xdr:sp macro="" textlink="">
          <xdr:nvSpPr>
            <xdr:cNvPr id="16513" name="Scroll Bar 129" hidden="1">
              <a:extLst>
                <a:ext uri="{63B3BB69-23CF-44E3-9099-C40C66FF867C}">
                  <a14:compatExt spid="_x0000_s16513"/>
                </a:ext>
                <a:ext uri="{FF2B5EF4-FFF2-40B4-BE49-F238E27FC236}">
                  <a16:creationId xmlns:a16="http://schemas.microsoft.com/office/drawing/2014/main" id="{00000000-0008-0000-0400-000081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114</xdr:row>
          <xdr:rowOff>0</xdr:rowOff>
        </xdr:from>
        <xdr:to>
          <xdr:col>8</xdr:col>
          <xdr:colOff>1377950</xdr:colOff>
          <xdr:row>115</xdr:row>
          <xdr:rowOff>0</xdr:rowOff>
        </xdr:to>
        <xdr:sp macro="" textlink="">
          <xdr:nvSpPr>
            <xdr:cNvPr id="16514" name="Scroll Bar 130" hidden="1">
              <a:extLst>
                <a:ext uri="{63B3BB69-23CF-44E3-9099-C40C66FF867C}">
                  <a14:compatExt spid="_x0000_s16514"/>
                </a:ext>
                <a:ext uri="{FF2B5EF4-FFF2-40B4-BE49-F238E27FC236}">
                  <a16:creationId xmlns:a16="http://schemas.microsoft.com/office/drawing/2014/main" id="{00000000-0008-0000-0400-000082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77</xdr:row>
          <xdr:rowOff>0</xdr:rowOff>
        </xdr:from>
        <xdr:to>
          <xdr:col>8</xdr:col>
          <xdr:colOff>1377950</xdr:colOff>
          <xdr:row>78</xdr:row>
          <xdr:rowOff>0</xdr:rowOff>
        </xdr:to>
        <xdr:sp macro="" textlink="">
          <xdr:nvSpPr>
            <xdr:cNvPr id="16515" name="Scroll Bar 131" hidden="1">
              <a:extLst>
                <a:ext uri="{63B3BB69-23CF-44E3-9099-C40C66FF867C}">
                  <a14:compatExt spid="_x0000_s16515"/>
                </a:ext>
                <a:ext uri="{FF2B5EF4-FFF2-40B4-BE49-F238E27FC236}">
                  <a16:creationId xmlns:a16="http://schemas.microsoft.com/office/drawing/2014/main" id="{00000000-0008-0000-0400-000083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79</xdr:row>
          <xdr:rowOff>0</xdr:rowOff>
        </xdr:from>
        <xdr:to>
          <xdr:col>8</xdr:col>
          <xdr:colOff>1377950</xdr:colOff>
          <xdr:row>80</xdr:row>
          <xdr:rowOff>0</xdr:rowOff>
        </xdr:to>
        <xdr:sp macro="" textlink="">
          <xdr:nvSpPr>
            <xdr:cNvPr id="16516" name="Scroll Bar 132" hidden="1">
              <a:extLst>
                <a:ext uri="{63B3BB69-23CF-44E3-9099-C40C66FF867C}">
                  <a14:compatExt spid="_x0000_s16516"/>
                </a:ext>
                <a:ext uri="{FF2B5EF4-FFF2-40B4-BE49-F238E27FC236}">
                  <a16:creationId xmlns:a16="http://schemas.microsoft.com/office/drawing/2014/main" id="{00000000-0008-0000-0400-000084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80</xdr:row>
          <xdr:rowOff>0</xdr:rowOff>
        </xdr:from>
        <xdr:to>
          <xdr:col>8</xdr:col>
          <xdr:colOff>1377950</xdr:colOff>
          <xdr:row>81</xdr:row>
          <xdr:rowOff>0</xdr:rowOff>
        </xdr:to>
        <xdr:sp macro="" textlink="">
          <xdr:nvSpPr>
            <xdr:cNvPr id="16517" name="Scroll Bar 133" hidden="1">
              <a:extLst>
                <a:ext uri="{63B3BB69-23CF-44E3-9099-C40C66FF867C}">
                  <a14:compatExt spid="_x0000_s16517"/>
                </a:ext>
                <a:ext uri="{FF2B5EF4-FFF2-40B4-BE49-F238E27FC236}">
                  <a16:creationId xmlns:a16="http://schemas.microsoft.com/office/drawing/2014/main" id="{00000000-0008-0000-0400-000085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85</xdr:row>
          <xdr:rowOff>0</xdr:rowOff>
        </xdr:from>
        <xdr:to>
          <xdr:col>8</xdr:col>
          <xdr:colOff>1377950</xdr:colOff>
          <xdr:row>86</xdr:row>
          <xdr:rowOff>0</xdr:rowOff>
        </xdr:to>
        <xdr:sp macro="" textlink="">
          <xdr:nvSpPr>
            <xdr:cNvPr id="16518" name="Scroll Bar 134" hidden="1">
              <a:extLst>
                <a:ext uri="{63B3BB69-23CF-44E3-9099-C40C66FF867C}">
                  <a14:compatExt spid="_x0000_s16518"/>
                </a:ext>
                <a:ext uri="{FF2B5EF4-FFF2-40B4-BE49-F238E27FC236}">
                  <a16:creationId xmlns:a16="http://schemas.microsoft.com/office/drawing/2014/main" id="{00000000-0008-0000-0400-000086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96</xdr:row>
          <xdr:rowOff>0</xdr:rowOff>
        </xdr:from>
        <xdr:to>
          <xdr:col>8</xdr:col>
          <xdr:colOff>1377950</xdr:colOff>
          <xdr:row>97</xdr:row>
          <xdr:rowOff>0</xdr:rowOff>
        </xdr:to>
        <xdr:sp macro="" textlink="">
          <xdr:nvSpPr>
            <xdr:cNvPr id="16519" name="Scroll Bar 135" hidden="1">
              <a:extLst>
                <a:ext uri="{63B3BB69-23CF-44E3-9099-C40C66FF867C}">
                  <a14:compatExt spid="_x0000_s16519"/>
                </a:ext>
                <a:ext uri="{FF2B5EF4-FFF2-40B4-BE49-F238E27FC236}">
                  <a16:creationId xmlns:a16="http://schemas.microsoft.com/office/drawing/2014/main" id="{00000000-0008-0000-0400-000087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98</xdr:row>
          <xdr:rowOff>0</xdr:rowOff>
        </xdr:from>
        <xdr:to>
          <xdr:col>8</xdr:col>
          <xdr:colOff>1377950</xdr:colOff>
          <xdr:row>99</xdr:row>
          <xdr:rowOff>0</xdr:rowOff>
        </xdr:to>
        <xdr:sp macro="" textlink="">
          <xdr:nvSpPr>
            <xdr:cNvPr id="16520" name="Scroll Bar 136" hidden="1">
              <a:extLst>
                <a:ext uri="{63B3BB69-23CF-44E3-9099-C40C66FF867C}">
                  <a14:compatExt spid="_x0000_s16520"/>
                </a:ext>
                <a:ext uri="{FF2B5EF4-FFF2-40B4-BE49-F238E27FC236}">
                  <a16:creationId xmlns:a16="http://schemas.microsoft.com/office/drawing/2014/main" id="{00000000-0008-0000-0400-000088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101</xdr:row>
          <xdr:rowOff>0</xdr:rowOff>
        </xdr:from>
        <xdr:to>
          <xdr:col>8</xdr:col>
          <xdr:colOff>1377950</xdr:colOff>
          <xdr:row>102</xdr:row>
          <xdr:rowOff>0</xdr:rowOff>
        </xdr:to>
        <xdr:sp macro="" textlink="">
          <xdr:nvSpPr>
            <xdr:cNvPr id="16521" name="Scroll Bar 137" hidden="1">
              <a:extLst>
                <a:ext uri="{63B3BB69-23CF-44E3-9099-C40C66FF867C}">
                  <a14:compatExt spid="_x0000_s16521"/>
                </a:ext>
                <a:ext uri="{FF2B5EF4-FFF2-40B4-BE49-F238E27FC236}">
                  <a16:creationId xmlns:a16="http://schemas.microsoft.com/office/drawing/2014/main" id="{00000000-0008-0000-0400-000089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102</xdr:row>
          <xdr:rowOff>0</xdr:rowOff>
        </xdr:from>
        <xdr:to>
          <xdr:col>8</xdr:col>
          <xdr:colOff>1377950</xdr:colOff>
          <xdr:row>103</xdr:row>
          <xdr:rowOff>0</xdr:rowOff>
        </xdr:to>
        <xdr:sp macro="" textlink="">
          <xdr:nvSpPr>
            <xdr:cNvPr id="16522" name="Scroll Bar 138" hidden="1">
              <a:extLst>
                <a:ext uri="{63B3BB69-23CF-44E3-9099-C40C66FF867C}">
                  <a14:compatExt spid="_x0000_s16522"/>
                </a:ext>
                <a:ext uri="{FF2B5EF4-FFF2-40B4-BE49-F238E27FC236}">
                  <a16:creationId xmlns:a16="http://schemas.microsoft.com/office/drawing/2014/main" id="{00000000-0008-0000-0400-00008A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103</xdr:row>
          <xdr:rowOff>0</xdr:rowOff>
        </xdr:from>
        <xdr:to>
          <xdr:col>8</xdr:col>
          <xdr:colOff>1377950</xdr:colOff>
          <xdr:row>104</xdr:row>
          <xdr:rowOff>0</xdr:rowOff>
        </xdr:to>
        <xdr:sp macro="" textlink="">
          <xdr:nvSpPr>
            <xdr:cNvPr id="16523" name="Scroll Bar 139" hidden="1">
              <a:extLst>
                <a:ext uri="{63B3BB69-23CF-44E3-9099-C40C66FF867C}">
                  <a14:compatExt spid="_x0000_s16523"/>
                </a:ext>
                <a:ext uri="{FF2B5EF4-FFF2-40B4-BE49-F238E27FC236}">
                  <a16:creationId xmlns:a16="http://schemas.microsoft.com/office/drawing/2014/main" id="{00000000-0008-0000-0400-00008B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104</xdr:row>
          <xdr:rowOff>0</xdr:rowOff>
        </xdr:from>
        <xdr:to>
          <xdr:col>8</xdr:col>
          <xdr:colOff>1377950</xdr:colOff>
          <xdr:row>105</xdr:row>
          <xdr:rowOff>0</xdr:rowOff>
        </xdr:to>
        <xdr:sp macro="" textlink="">
          <xdr:nvSpPr>
            <xdr:cNvPr id="16524" name="Scroll Bar 140" hidden="1">
              <a:extLst>
                <a:ext uri="{63B3BB69-23CF-44E3-9099-C40C66FF867C}">
                  <a14:compatExt spid="_x0000_s16524"/>
                </a:ext>
                <a:ext uri="{FF2B5EF4-FFF2-40B4-BE49-F238E27FC236}">
                  <a16:creationId xmlns:a16="http://schemas.microsoft.com/office/drawing/2014/main" id="{00000000-0008-0000-0400-00008C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116</xdr:row>
          <xdr:rowOff>0</xdr:rowOff>
        </xdr:from>
        <xdr:to>
          <xdr:col>8</xdr:col>
          <xdr:colOff>1377950</xdr:colOff>
          <xdr:row>117</xdr:row>
          <xdr:rowOff>0</xdr:rowOff>
        </xdr:to>
        <xdr:sp macro="" textlink="">
          <xdr:nvSpPr>
            <xdr:cNvPr id="16525" name="Scroll Bar 141" hidden="1">
              <a:extLst>
                <a:ext uri="{63B3BB69-23CF-44E3-9099-C40C66FF867C}">
                  <a14:compatExt spid="_x0000_s16525"/>
                </a:ext>
                <a:ext uri="{FF2B5EF4-FFF2-40B4-BE49-F238E27FC236}">
                  <a16:creationId xmlns:a16="http://schemas.microsoft.com/office/drawing/2014/main" id="{00000000-0008-0000-0400-00008D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63</xdr:row>
          <xdr:rowOff>0</xdr:rowOff>
        </xdr:from>
        <xdr:to>
          <xdr:col>8</xdr:col>
          <xdr:colOff>1377950</xdr:colOff>
          <xdr:row>64</xdr:row>
          <xdr:rowOff>0</xdr:rowOff>
        </xdr:to>
        <xdr:sp macro="" textlink="">
          <xdr:nvSpPr>
            <xdr:cNvPr id="16527" name="Scroll Bar 143" hidden="1">
              <a:extLst>
                <a:ext uri="{63B3BB69-23CF-44E3-9099-C40C66FF867C}">
                  <a14:compatExt spid="_x0000_s16527"/>
                </a:ext>
                <a:ext uri="{FF2B5EF4-FFF2-40B4-BE49-F238E27FC236}">
                  <a16:creationId xmlns:a16="http://schemas.microsoft.com/office/drawing/2014/main" id="{00000000-0008-0000-0400-00008F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18</xdr:row>
          <xdr:rowOff>12700</xdr:rowOff>
        </xdr:from>
        <xdr:to>
          <xdr:col>8</xdr:col>
          <xdr:colOff>1377950</xdr:colOff>
          <xdr:row>19</xdr:row>
          <xdr:rowOff>0</xdr:rowOff>
        </xdr:to>
        <xdr:sp macro="" textlink="">
          <xdr:nvSpPr>
            <xdr:cNvPr id="16528" name="Scroll Bar 144" hidden="1">
              <a:extLst>
                <a:ext uri="{63B3BB69-23CF-44E3-9099-C40C66FF867C}">
                  <a14:compatExt spid="_x0000_s16528"/>
                </a:ext>
                <a:ext uri="{FF2B5EF4-FFF2-40B4-BE49-F238E27FC236}">
                  <a16:creationId xmlns:a16="http://schemas.microsoft.com/office/drawing/2014/main" id="{00000000-0008-0000-0400-000090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123825</xdr:rowOff>
    </xdr:from>
    <xdr:ext cx="1114425" cy="576718"/>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23825"/>
          <a:ext cx="1114425" cy="57671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123825</xdr:rowOff>
    </xdr:from>
    <xdr:ext cx="1114425" cy="576718"/>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23825"/>
          <a:ext cx="1114425" cy="57671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15</xdr:col>
          <xdr:colOff>12700</xdr:colOff>
          <xdr:row>12</xdr:row>
          <xdr:rowOff>0</xdr:rowOff>
        </xdr:from>
        <xdr:to>
          <xdr:col>15</xdr:col>
          <xdr:colOff>774700</xdr:colOff>
          <xdr:row>13</xdr:row>
          <xdr:rowOff>0</xdr:rowOff>
        </xdr:to>
        <xdr:sp macro="" textlink="">
          <xdr:nvSpPr>
            <xdr:cNvPr id="25601" name="Scroll Bar 1" hidden="1">
              <a:extLst>
                <a:ext uri="{63B3BB69-23CF-44E3-9099-C40C66FF867C}">
                  <a14:compatExt spid="_x0000_s25601"/>
                </a:ext>
                <a:ext uri="{FF2B5EF4-FFF2-40B4-BE49-F238E27FC236}">
                  <a16:creationId xmlns:a16="http://schemas.microsoft.com/office/drawing/2014/main" id="{00000000-0008-0000-0600-0000016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11</xdr:row>
          <xdr:rowOff>0</xdr:rowOff>
        </xdr:from>
        <xdr:to>
          <xdr:col>15</xdr:col>
          <xdr:colOff>774700</xdr:colOff>
          <xdr:row>12</xdr:row>
          <xdr:rowOff>0</xdr:rowOff>
        </xdr:to>
        <xdr:sp macro="" textlink="">
          <xdr:nvSpPr>
            <xdr:cNvPr id="25602" name="Scroll Bar 2" hidden="1">
              <a:extLst>
                <a:ext uri="{63B3BB69-23CF-44E3-9099-C40C66FF867C}">
                  <a14:compatExt spid="_x0000_s25602"/>
                </a:ext>
                <a:ext uri="{FF2B5EF4-FFF2-40B4-BE49-F238E27FC236}">
                  <a16:creationId xmlns:a16="http://schemas.microsoft.com/office/drawing/2014/main" id="{00000000-0008-0000-0600-0000026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10</xdr:row>
          <xdr:rowOff>0</xdr:rowOff>
        </xdr:from>
        <xdr:to>
          <xdr:col>15</xdr:col>
          <xdr:colOff>774700</xdr:colOff>
          <xdr:row>11</xdr:row>
          <xdr:rowOff>0</xdr:rowOff>
        </xdr:to>
        <xdr:sp macro="" textlink="">
          <xdr:nvSpPr>
            <xdr:cNvPr id="25603" name="Scroll Bar 3" hidden="1">
              <a:extLst>
                <a:ext uri="{63B3BB69-23CF-44E3-9099-C40C66FF867C}">
                  <a14:compatExt spid="_x0000_s25603"/>
                </a:ext>
                <a:ext uri="{FF2B5EF4-FFF2-40B4-BE49-F238E27FC236}">
                  <a16:creationId xmlns:a16="http://schemas.microsoft.com/office/drawing/2014/main" id="{00000000-0008-0000-0600-0000036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13</xdr:row>
          <xdr:rowOff>0</xdr:rowOff>
        </xdr:from>
        <xdr:to>
          <xdr:col>15</xdr:col>
          <xdr:colOff>774700</xdr:colOff>
          <xdr:row>14</xdr:row>
          <xdr:rowOff>0</xdr:rowOff>
        </xdr:to>
        <xdr:sp macro="" textlink="">
          <xdr:nvSpPr>
            <xdr:cNvPr id="25604" name="Scroll Bar 4" hidden="1">
              <a:extLst>
                <a:ext uri="{63B3BB69-23CF-44E3-9099-C40C66FF867C}">
                  <a14:compatExt spid="_x0000_s25604"/>
                </a:ext>
                <a:ext uri="{FF2B5EF4-FFF2-40B4-BE49-F238E27FC236}">
                  <a16:creationId xmlns:a16="http://schemas.microsoft.com/office/drawing/2014/main" id="{00000000-0008-0000-0600-0000046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14</xdr:row>
          <xdr:rowOff>0</xdr:rowOff>
        </xdr:from>
        <xdr:to>
          <xdr:col>15</xdr:col>
          <xdr:colOff>774700</xdr:colOff>
          <xdr:row>15</xdr:row>
          <xdr:rowOff>0</xdr:rowOff>
        </xdr:to>
        <xdr:sp macro="" textlink="">
          <xdr:nvSpPr>
            <xdr:cNvPr id="25605" name="Scroll Bar 5" hidden="1">
              <a:extLst>
                <a:ext uri="{63B3BB69-23CF-44E3-9099-C40C66FF867C}">
                  <a14:compatExt spid="_x0000_s25605"/>
                </a:ext>
                <a:ext uri="{FF2B5EF4-FFF2-40B4-BE49-F238E27FC236}">
                  <a16:creationId xmlns:a16="http://schemas.microsoft.com/office/drawing/2014/main" id="{00000000-0008-0000-0600-0000056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15</xdr:row>
          <xdr:rowOff>0</xdr:rowOff>
        </xdr:from>
        <xdr:to>
          <xdr:col>15</xdr:col>
          <xdr:colOff>774700</xdr:colOff>
          <xdr:row>16</xdr:row>
          <xdr:rowOff>0</xdr:rowOff>
        </xdr:to>
        <xdr:sp macro="" textlink="">
          <xdr:nvSpPr>
            <xdr:cNvPr id="25607" name="Scroll Bar 7" hidden="1">
              <a:extLst>
                <a:ext uri="{63B3BB69-23CF-44E3-9099-C40C66FF867C}">
                  <a14:compatExt spid="_x0000_s25607"/>
                </a:ext>
                <a:ext uri="{FF2B5EF4-FFF2-40B4-BE49-F238E27FC236}">
                  <a16:creationId xmlns:a16="http://schemas.microsoft.com/office/drawing/2014/main" id="{00000000-0008-0000-0600-0000076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16</xdr:row>
          <xdr:rowOff>0</xdr:rowOff>
        </xdr:from>
        <xdr:to>
          <xdr:col>15</xdr:col>
          <xdr:colOff>774700</xdr:colOff>
          <xdr:row>17</xdr:row>
          <xdr:rowOff>0</xdr:rowOff>
        </xdr:to>
        <xdr:sp macro="" textlink="">
          <xdr:nvSpPr>
            <xdr:cNvPr id="25608" name="Scroll Bar 8" hidden="1">
              <a:extLst>
                <a:ext uri="{63B3BB69-23CF-44E3-9099-C40C66FF867C}">
                  <a14:compatExt spid="_x0000_s25608"/>
                </a:ext>
                <a:ext uri="{FF2B5EF4-FFF2-40B4-BE49-F238E27FC236}">
                  <a16:creationId xmlns:a16="http://schemas.microsoft.com/office/drawing/2014/main" id="{00000000-0008-0000-0600-0000086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17</xdr:row>
          <xdr:rowOff>0</xdr:rowOff>
        </xdr:from>
        <xdr:to>
          <xdr:col>15</xdr:col>
          <xdr:colOff>774700</xdr:colOff>
          <xdr:row>18</xdr:row>
          <xdr:rowOff>0</xdr:rowOff>
        </xdr:to>
        <xdr:sp macro="" textlink="">
          <xdr:nvSpPr>
            <xdr:cNvPr id="25609" name="Scroll Bar 9" hidden="1">
              <a:extLst>
                <a:ext uri="{63B3BB69-23CF-44E3-9099-C40C66FF867C}">
                  <a14:compatExt spid="_x0000_s25609"/>
                </a:ext>
                <a:ext uri="{FF2B5EF4-FFF2-40B4-BE49-F238E27FC236}">
                  <a16:creationId xmlns:a16="http://schemas.microsoft.com/office/drawing/2014/main" id="{00000000-0008-0000-0600-0000096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18</xdr:row>
          <xdr:rowOff>0</xdr:rowOff>
        </xdr:from>
        <xdr:to>
          <xdr:col>15</xdr:col>
          <xdr:colOff>774700</xdr:colOff>
          <xdr:row>19</xdr:row>
          <xdr:rowOff>0</xdr:rowOff>
        </xdr:to>
        <xdr:sp macro="" textlink="">
          <xdr:nvSpPr>
            <xdr:cNvPr id="25610" name="Scroll Bar 10" hidden="1">
              <a:extLst>
                <a:ext uri="{63B3BB69-23CF-44E3-9099-C40C66FF867C}">
                  <a14:compatExt spid="_x0000_s25610"/>
                </a:ext>
                <a:ext uri="{FF2B5EF4-FFF2-40B4-BE49-F238E27FC236}">
                  <a16:creationId xmlns:a16="http://schemas.microsoft.com/office/drawing/2014/main" id="{00000000-0008-0000-0600-00000A6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19</xdr:row>
          <xdr:rowOff>0</xdr:rowOff>
        </xdr:from>
        <xdr:to>
          <xdr:col>15</xdr:col>
          <xdr:colOff>774700</xdr:colOff>
          <xdr:row>20</xdr:row>
          <xdr:rowOff>0</xdr:rowOff>
        </xdr:to>
        <xdr:sp macro="" textlink="">
          <xdr:nvSpPr>
            <xdr:cNvPr id="25611" name="Scroll Bar 11" hidden="1">
              <a:extLst>
                <a:ext uri="{63B3BB69-23CF-44E3-9099-C40C66FF867C}">
                  <a14:compatExt spid="_x0000_s25611"/>
                </a:ext>
                <a:ext uri="{FF2B5EF4-FFF2-40B4-BE49-F238E27FC236}">
                  <a16:creationId xmlns:a16="http://schemas.microsoft.com/office/drawing/2014/main" id="{00000000-0008-0000-0600-00000B6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20</xdr:row>
          <xdr:rowOff>0</xdr:rowOff>
        </xdr:from>
        <xdr:to>
          <xdr:col>15</xdr:col>
          <xdr:colOff>774700</xdr:colOff>
          <xdr:row>21</xdr:row>
          <xdr:rowOff>0</xdr:rowOff>
        </xdr:to>
        <xdr:sp macro="" textlink="">
          <xdr:nvSpPr>
            <xdr:cNvPr id="25612" name="Scroll Bar 12" hidden="1">
              <a:extLst>
                <a:ext uri="{63B3BB69-23CF-44E3-9099-C40C66FF867C}">
                  <a14:compatExt spid="_x0000_s25612"/>
                </a:ext>
                <a:ext uri="{FF2B5EF4-FFF2-40B4-BE49-F238E27FC236}">
                  <a16:creationId xmlns:a16="http://schemas.microsoft.com/office/drawing/2014/main" id="{00000000-0008-0000-0600-00000C6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21</xdr:row>
          <xdr:rowOff>0</xdr:rowOff>
        </xdr:from>
        <xdr:to>
          <xdr:col>15</xdr:col>
          <xdr:colOff>774700</xdr:colOff>
          <xdr:row>22</xdr:row>
          <xdr:rowOff>0</xdr:rowOff>
        </xdr:to>
        <xdr:sp macro="" textlink="">
          <xdr:nvSpPr>
            <xdr:cNvPr id="25613" name="Scroll Bar 13" hidden="1">
              <a:extLst>
                <a:ext uri="{63B3BB69-23CF-44E3-9099-C40C66FF867C}">
                  <a14:compatExt spid="_x0000_s25613"/>
                </a:ext>
                <a:ext uri="{FF2B5EF4-FFF2-40B4-BE49-F238E27FC236}">
                  <a16:creationId xmlns:a16="http://schemas.microsoft.com/office/drawing/2014/main" id="{00000000-0008-0000-0600-00000D6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22</xdr:row>
          <xdr:rowOff>0</xdr:rowOff>
        </xdr:from>
        <xdr:to>
          <xdr:col>15</xdr:col>
          <xdr:colOff>774700</xdr:colOff>
          <xdr:row>23</xdr:row>
          <xdr:rowOff>0</xdr:rowOff>
        </xdr:to>
        <xdr:sp macro="" textlink="">
          <xdr:nvSpPr>
            <xdr:cNvPr id="25614" name="Scroll Bar 14" hidden="1">
              <a:extLst>
                <a:ext uri="{63B3BB69-23CF-44E3-9099-C40C66FF867C}">
                  <a14:compatExt spid="_x0000_s25614"/>
                </a:ext>
                <a:ext uri="{FF2B5EF4-FFF2-40B4-BE49-F238E27FC236}">
                  <a16:creationId xmlns:a16="http://schemas.microsoft.com/office/drawing/2014/main" id="{00000000-0008-0000-0600-00000E6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23</xdr:row>
          <xdr:rowOff>0</xdr:rowOff>
        </xdr:from>
        <xdr:to>
          <xdr:col>15</xdr:col>
          <xdr:colOff>774700</xdr:colOff>
          <xdr:row>24</xdr:row>
          <xdr:rowOff>0</xdr:rowOff>
        </xdr:to>
        <xdr:sp macro="" textlink="">
          <xdr:nvSpPr>
            <xdr:cNvPr id="25615" name="Scroll Bar 15" hidden="1">
              <a:extLst>
                <a:ext uri="{63B3BB69-23CF-44E3-9099-C40C66FF867C}">
                  <a14:compatExt spid="_x0000_s25615"/>
                </a:ext>
                <a:ext uri="{FF2B5EF4-FFF2-40B4-BE49-F238E27FC236}">
                  <a16:creationId xmlns:a16="http://schemas.microsoft.com/office/drawing/2014/main" id="{00000000-0008-0000-0600-00000F6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24</xdr:row>
          <xdr:rowOff>0</xdr:rowOff>
        </xdr:from>
        <xdr:to>
          <xdr:col>15</xdr:col>
          <xdr:colOff>774700</xdr:colOff>
          <xdr:row>25</xdr:row>
          <xdr:rowOff>0</xdr:rowOff>
        </xdr:to>
        <xdr:sp macro="" textlink="">
          <xdr:nvSpPr>
            <xdr:cNvPr id="25616" name="Scroll Bar 16" hidden="1">
              <a:extLst>
                <a:ext uri="{63B3BB69-23CF-44E3-9099-C40C66FF867C}">
                  <a14:compatExt spid="_x0000_s25616"/>
                </a:ext>
                <a:ext uri="{FF2B5EF4-FFF2-40B4-BE49-F238E27FC236}">
                  <a16:creationId xmlns:a16="http://schemas.microsoft.com/office/drawing/2014/main" id="{00000000-0008-0000-0600-0000106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25</xdr:row>
          <xdr:rowOff>0</xdr:rowOff>
        </xdr:from>
        <xdr:to>
          <xdr:col>15</xdr:col>
          <xdr:colOff>774700</xdr:colOff>
          <xdr:row>26</xdr:row>
          <xdr:rowOff>0</xdr:rowOff>
        </xdr:to>
        <xdr:sp macro="" textlink="">
          <xdr:nvSpPr>
            <xdr:cNvPr id="25617" name="Scroll Bar 17" hidden="1">
              <a:extLst>
                <a:ext uri="{63B3BB69-23CF-44E3-9099-C40C66FF867C}">
                  <a14:compatExt spid="_x0000_s25617"/>
                </a:ext>
                <a:ext uri="{FF2B5EF4-FFF2-40B4-BE49-F238E27FC236}">
                  <a16:creationId xmlns:a16="http://schemas.microsoft.com/office/drawing/2014/main" id="{00000000-0008-0000-0600-0000116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26</xdr:row>
          <xdr:rowOff>0</xdr:rowOff>
        </xdr:from>
        <xdr:to>
          <xdr:col>15</xdr:col>
          <xdr:colOff>774700</xdr:colOff>
          <xdr:row>27</xdr:row>
          <xdr:rowOff>0</xdr:rowOff>
        </xdr:to>
        <xdr:sp macro="" textlink="">
          <xdr:nvSpPr>
            <xdr:cNvPr id="25618" name="Scroll Bar 18" hidden="1">
              <a:extLst>
                <a:ext uri="{63B3BB69-23CF-44E3-9099-C40C66FF867C}">
                  <a14:compatExt spid="_x0000_s25618"/>
                </a:ext>
                <a:ext uri="{FF2B5EF4-FFF2-40B4-BE49-F238E27FC236}">
                  <a16:creationId xmlns:a16="http://schemas.microsoft.com/office/drawing/2014/main" id="{00000000-0008-0000-0600-0000126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27</xdr:row>
          <xdr:rowOff>0</xdr:rowOff>
        </xdr:from>
        <xdr:to>
          <xdr:col>15</xdr:col>
          <xdr:colOff>774700</xdr:colOff>
          <xdr:row>27</xdr:row>
          <xdr:rowOff>190500</xdr:rowOff>
        </xdr:to>
        <xdr:sp macro="" textlink="">
          <xdr:nvSpPr>
            <xdr:cNvPr id="25619" name="Scroll Bar 19" hidden="1">
              <a:extLst>
                <a:ext uri="{63B3BB69-23CF-44E3-9099-C40C66FF867C}">
                  <a14:compatExt spid="_x0000_s25619"/>
                </a:ext>
                <a:ext uri="{FF2B5EF4-FFF2-40B4-BE49-F238E27FC236}">
                  <a16:creationId xmlns:a16="http://schemas.microsoft.com/office/drawing/2014/main" id="{00000000-0008-0000-0600-0000136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123825</xdr:rowOff>
    </xdr:from>
    <xdr:ext cx="1114425" cy="576718"/>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23825"/>
          <a:ext cx="1114425" cy="57671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10</xdr:col>
      <xdr:colOff>561975</xdr:colOff>
      <xdr:row>20</xdr:row>
      <xdr:rowOff>180975</xdr:rowOff>
    </xdr:from>
    <xdr:to>
      <xdr:col>13</xdr:col>
      <xdr:colOff>85348</xdr:colOff>
      <xdr:row>26</xdr:row>
      <xdr:rowOff>9908</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11125" y="5391150"/>
          <a:ext cx="2066548" cy="971933"/>
        </a:xfrm>
        <a:prstGeom prst="rect">
          <a:avLst/>
        </a:prstGeom>
      </xdr:spPr>
    </xdr:pic>
    <xdr:clientData/>
  </xdr:twoCellAnchor>
  <xdr:twoCellAnchor editAs="oneCell">
    <xdr:from>
      <xdr:col>4</xdr:col>
      <xdr:colOff>0</xdr:colOff>
      <xdr:row>23</xdr:row>
      <xdr:rowOff>0</xdr:rowOff>
    </xdr:from>
    <xdr:to>
      <xdr:col>4</xdr:col>
      <xdr:colOff>762001</xdr:colOff>
      <xdr:row>25</xdr:row>
      <xdr:rowOff>127000</xdr:rowOff>
    </xdr:to>
    <xdr:pic>
      <xdr:nvPicPr>
        <xdr:cNvPr id="4" name="Google Shape;69;p35">
          <a:extLst>
            <a:ext uri="{FF2B5EF4-FFF2-40B4-BE49-F238E27FC236}">
              <a16:creationId xmlns:a16="http://schemas.microsoft.com/office/drawing/2014/main" id="{00000000-0008-0000-0800-000004000000}"/>
            </a:ext>
          </a:extLst>
        </xdr:cNvPr>
        <xdr:cNvPicPr preferRelativeResize="0"/>
      </xdr:nvPicPr>
      <xdr:blipFill rotWithShape="1">
        <a:blip xmlns:r="http://schemas.openxmlformats.org/officeDocument/2006/relationships" r:embed="rId2">
          <a:alphaModFix/>
        </a:blip>
        <a:srcRect/>
        <a:stretch/>
      </xdr:blipFill>
      <xdr:spPr>
        <a:xfrm>
          <a:off x="5562600" y="5781675"/>
          <a:ext cx="762001" cy="508000"/>
        </a:xfrm>
        <a:prstGeom prst="rect">
          <a:avLst/>
        </a:prstGeom>
        <a:noFill/>
        <a:ln>
          <a:noFill/>
        </a:ln>
      </xdr:spPr>
    </xdr:pic>
    <xdr:clientData/>
  </xdr:twoCellAnchor>
  <xdr:oneCellAnchor>
    <xdr:from>
      <xdr:col>1</xdr:col>
      <xdr:colOff>0</xdr:colOff>
      <xdr:row>0</xdr:row>
      <xdr:rowOff>123825</xdr:rowOff>
    </xdr:from>
    <xdr:ext cx="1114425" cy="576718"/>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4325" y="123825"/>
          <a:ext cx="1114425" cy="57671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ccale203050.eu/"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omments" Target="../comments4.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4.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18" Type="http://schemas.openxmlformats.org/officeDocument/2006/relationships/ctrlProp" Target="../ctrlProps/ctrlProp123.xml"/><Relationship Id="rId3" Type="http://schemas.openxmlformats.org/officeDocument/2006/relationships/drawing" Target="../drawings/drawing6.xml"/><Relationship Id="rId21" Type="http://schemas.openxmlformats.org/officeDocument/2006/relationships/ctrlProp" Target="../ctrlProps/ctrlProp126.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 Type="http://schemas.openxmlformats.org/officeDocument/2006/relationships/printerSettings" Target="../printerSettings/printerSettings7.bin"/><Relationship Id="rId16" Type="http://schemas.openxmlformats.org/officeDocument/2006/relationships/ctrlProp" Target="../ctrlProps/ctrlProp121.xml"/><Relationship Id="rId20" Type="http://schemas.openxmlformats.org/officeDocument/2006/relationships/ctrlProp" Target="../ctrlProps/ctrlProp125.xml"/><Relationship Id="rId1" Type="http://schemas.openxmlformats.org/officeDocument/2006/relationships/hyperlink" Target="https://www.sccale203050.eu/" TargetMode="External"/><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5" Type="http://schemas.openxmlformats.org/officeDocument/2006/relationships/ctrlProp" Target="../ctrlProps/ctrlProp120.xml"/><Relationship Id="rId10" Type="http://schemas.openxmlformats.org/officeDocument/2006/relationships/ctrlProp" Target="../ctrlProps/ctrlProp115.xml"/><Relationship Id="rId19" Type="http://schemas.openxmlformats.org/officeDocument/2006/relationships/ctrlProp" Target="../ctrlProps/ctrlProp124.xml"/><Relationship Id="rId4" Type="http://schemas.openxmlformats.org/officeDocument/2006/relationships/vmlDrawing" Target="../drawings/vmlDrawing6.vml"/><Relationship Id="rId9" Type="http://schemas.openxmlformats.org/officeDocument/2006/relationships/ctrlProp" Target="../ctrlProps/ctrlProp114.xml"/><Relationship Id="rId14" Type="http://schemas.openxmlformats.org/officeDocument/2006/relationships/ctrlProp" Target="../ctrlProps/ctrlProp119.xml"/><Relationship Id="rId22" Type="http://schemas.openxmlformats.org/officeDocument/2006/relationships/ctrlProp" Target="../ctrlProps/ctrlProp12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compile-project.eu/" TargetMode="External"/><Relationship Id="rId2" Type="http://schemas.openxmlformats.org/officeDocument/2006/relationships/hyperlink" Target="https://www.sccale203050.eu/" TargetMode="External"/><Relationship Id="rId1" Type="http://schemas.openxmlformats.org/officeDocument/2006/relationships/hyperlink" Target="https://www.compile-project.eu/wp-content/uploads/COMPILE_Working-Paper-Maturity-Scale_Feb2022.pdf" TargetMode="External"/><Relationship Id="rId6" Type="http://schemas.openxmlformats.org/officeDocument/2006/relationships/drawing" Target="../drawings/drawing8.xml"/><Relationship Id="rId5" Type="http://schemas.openxmlformats.org/officeDocument/2006/relationships/printerSettings" Target="../printerSettings/printerSettings9.bin"/><Relationship Id="rId4" Type="http://schemas.openxmlformats.org/officeDocument/2006/relationships/hyperlink" Target="https://www.researchgate.net/publication/359056939_Developing_a_tool_to_assess_the_maturity_and_growth_of_energy_communiti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6767"/>
    <pageSetUpPr fitToPage="1"/>
  </sheetPr>
  <dimension ref="B1:P29"/>
  <sheetViews>
    <sheetView topLeftCell="A2" zoomScale="70" zoomScaleNormal="70" workbookViewId="0">
      <selection activeCell="J21" sqref="J21"/>
    </sheetView>
  </sheetViews>
  <sheetFormatPr defaultColWidth="9.1796875" defaultRowHeight="14.5" x14ac:dyDescent="0.35"/>
  <cols>
    <col min="1" max="1" width="2.7265625" style="3" customWidth="1"/>
    <col min="2" max="2" width="65.7265625" style="3" customWidth="1"/>
    <col min="3" max="3" width="4.7265625" style="3" customWidth="1"/>
    <col min="4" max="4" width="8.26953125" style="96" bestFit="1" customWidth="1"/>
    <col min="5" max="5" width="60.7265625" style="3" customWidth="1"/>
    <col min="6" max="8" width="4.7265625" style="3" customWidth="1"/>
    <col min="9" max="13" width="12.7265625" style="3" customWidth="1"/>
    <col min="14" max="16384" width="9.1796875" style="3"/>
  </cols>
  <sheetData>
    <row r="1" spans="2:16" ht="60" customHeight="1" x14ac:dyDescent="0.35">
      <c r="B1" s="407" t="s">
        <v>1104</v>
      </c>
      <c r="C1" s="407"/>
      <c r="D1" s="407"/>
      <c r="E1" s="407"/>
      <c r="F1" s="407"/>
      <c r="G1" s="407"/>
      <c r="H1" s="407"/>
      <c r="I1" s="407"/>
      <c r="J1" s="407"/>
      <c r="K1" s="407"/>
      <c r="L1" s="407"/>
      <c r="M1" s="407"/>
      <c r="N1" s="89"/>
      <c r="O1" s="89"/>
      <c r="P1" s="36"/>
    </row>
    <row r="2" spans="2:16" ht="15" customHeight="1" x14ac:dyDescent="0.35">
      <c r="B2" s="231"/>
      <c r="C2" s="231"/>
      <c r="D2" s="231"/>
      <c r="E2" s="231"/>
      <c r="F2" s="231"/>
      <c r="G2" s="231"/>
      <c r="H2" s="231"/>
      <c r="I2" s="231"/>
      <c r="J2" s="231"/>
      <c r="K2" s="231"/>
      <c r="L2" s="231"/>
      <c r="M2" s="231"/>
      <c r="N2" s="89"/>
      <c r="O2" s="89"/>
      <c r="P2" s="36"/>
    </row>
    <row r="3" spans="2:16" ht="15" customHeight="1" thickBot="1" x14ac:dyDescent="0.4">
      <c r="B3" s="37"/>
      <c r="C3" s="50"/>
      <c r="D3" s="140"/>
      <c r="E3" s="140" t="s">
        <v>657</v>
      </c>
      <c r="F3" s="140"/>
    </row>
    <row r="4" spans="2:16" ht="15" customHeight="1" thickTop="1" x14ac:dyDescent="0.35">
      <c r="B4" s="405" t="s">
        <v>381</v>
      </c>
      <c r="C4" s="50"/>
      <c r="D4" s="142" t="s">
        <v>495</v>
      </c>
      <c r="E4" s="410"/>
      <c r="F4" s="410"/>
      <c r="H4" s="43"/>
      <c r="I4" s="413" t="s">
        <v>499</v>
      </c>
      <c r="J4" s="414"/>
      <c r="K4" s="414"/>
      <c r="L4" s="414"/>
      <c r="M4" s="415"/>
    </row>
    <row r="5" spans="2:16" ht="15" customHeight="1" x14ac:dyDescent="0.35">
      <c r="B5" s="405"/>
      <c r="C5" s="50"/>
      <c r="D5" s="143" t="s">
        <v>496</v>
      </c>
      <c r="E5" s="411"/>
      <c r="F5" s="411"/>
      <c r="H5" s="43"/>
      <c r="I5" s="416"/>
      <c r="J5" s="417"/>
      <c r="K5" s="417"/>
      <c r="L5" s="417"/>
      <c r="M5" s="418"/>
    </row>
    <row r="6" spans="2:16" ht="15.75" customHeight="1" thickBot="1" x14ac:dyDescent="0.4">
      <c r="B6" s="405"/>
      <c r="C6" s="49"/>
      <c r="D6" s="144" t="s">
        <v>497</v>
      </c>
      <c r="E6" s="412"/>
      <c r="F6" s="412"/>
      <c r="H6" s="43"/>
      <c r="I6" s="416"/>
      <c r="J6" s="417"/>
      <c r="K6" s="417"/>
      <c r="L6" s="417"/>
      <c r="M6" s="418"/>
    </row>
    <row r="7" spans="2:16" ht="15" customHeight="1" thickBot="1" x14ac:dyDescent="0.4">
      <c r="C7" s="50"/>
      <c r="F7" s="7"/>
      <c r="G7" s="43">
        <v>4</v>
      </c>
      <c r="H7" s="43"/>
      <c r="I7" s="419"/>
      <c r="J7" s="420"/>
      <c r="K7" s="420"/>
      <c r="L7" s="420"/>
      <c r="M7" s="421"/>
    </row>
    <row r="8" spans="2:16" ht="15" customHeight="1" thickTop="1" x14ac:dyDescent="0.35">
      <c r="B8" s="408" t="s">
        <v>426</v>
      </c>
      <c r="C8" s="50"/>
      <c r="F8" s="7"/>
    </row>
    <row r="9" spans="2:16" ht="19" thickBot="1" x14ac:dyDescent="0.5">
      <c r="B9" s="408"/>
      <c r="C9" s="50"/>
      <c r="D9" s="105" t="s">
        <v>81</v>
      </c>
      <c r="E9" s="6" t="s">
        <v>427</v>
      </c>
      <c r="F9" s="139" t="s">
        <v>1</v>
      </c>
      <c r="G9" s="104" t="str">
        <f>D9</f>
        <v>ALL</v>
      </c>
      <c r="I9" s="186" t="s">
        <v>529</v>
      </c>
    </row>
    <row r="10" spans="2:16" x14ac:dyDescent="0.35">
      <c r="B10" s="408"/>
      <c r="C10" s="50"/>
      <c r="D10" s="101" t="s">
        <v>354</v>
      </c>
      <c r="E10" s="98" t="s">
        <v>355</v>
      </c>
      <c r="F10" s="141" t="s">
        <v>143</v>
      </c>
      <c r="G10" s="104" t="str">
        <f>IF(F10="yes",D10,"n/a")</f>
        <v>n/a</v>
      </c>
      <c r="H10" s="51" t="s">
        <v>142</v>
      </c>
      <c r="I10" s="238" t="s">
        <v>622</v>
      </c>
      <c r="J10" s="187"/>
      <c r="K10" s="187"/>
      <c r="M10" s="187"/>
    </row>
    <row r="11" spans="2:16" x14ac:dyDescent="0.35">
      <c r="B11" s="69"/>
      <c r="C11" s="50"/>
      <c r="D11" s="102" t="s">
        <v>360</v>
      </c>
      <c r="E11" s="99" t="s">
        <v>365</v>
      </c>
      <c r="F11" s="141" t="s">
        <v>143</v>
      </c>
      <c r="G11" s="104" t="str">
        <f t="shared" ref="G11:G17" si="0">IF(F11="yes",D11,"n/a")</f>
        <v>n/a</v>
      </c>
      <c r="H11" s="51" t="s">
        <v>143</v>
      </c>
      <c r="I11" s="238" t="s">
        <v>623</v>
      </c>
      <c r="J11" s="187"/>
      <c r="K11" s="187"/>
      <c r="M11" s="187"/>
    </row>
    <row r="12" spans="2:16" ht="15" customHeight="1" x14ac:dyDescent="0.35">
      <c r="B12" s="409" t="s">
        <v>428</v>
      </c>
      <c r="C12" s="50"/>
      <c r="D12" s="102" t="s">
        <v>361</v>
      </c>
      <c r="E12" s="99" t="s">
        <v>358</v>
      </c>
      <c r="F12" s="141" t="s">
        <v>142</v>
      </c>
      <c r="G12" s="104" t="str">
        <f t="shared" si="0"/>
        <v>CON</v>
      </c>
      <c r="I12" s="238" t="s">
        <v>624</v>
      </c>
      <c r="J12" s="187"/>
      <c r="K12" s="187"/>
      <c r="M12" s="187"/>
    </row>
    <row r="13" spans="2:16" x14ac:dyDescent="0.35">
      <c r="B13" s="409"/>
      <c r="C13" s="50"/>
      <c r="D13" s="102" t="s">
        <v>363</v>
      </c>
      <c r="E13" s="99" t="s">
        <v>366</v>
      </c>
      <c r="F13" s="141" t="s">
        <v>143</v>
      </c>
      <c r="G13" s="104" t="str">
        <f t="shared" si="0"/>
        <v>n/a</v>
      </c>
      <c r="I13" s="188" t="s">
        <v>625</v>
      </c>
      <c r="J13" s="187"/>
      <c r="K13" s="187"/>
      <c r="M13" s="187"/>
    </row>
    <row r="14" spans="2:16" x14ac:dyDescent="0.35">
      <c r="B14" s="409"/>
      <c r="C14" s="50"/>
      <c r="D14" s="102" t="s">
        <v>368</v>
      </c>
      <c r="E14" s="99" t="s">
        <v>367</v>
      </c>
      <c r="F14" s="141" t="s">
        <v>143</v>
      </c>
      <c r="G14" s="104" t="str">
        <f t="shared" si="0"/>
        <v>n/a</v>
      </c>
      <c r="I14" s="238" t="s">
        <v>654</v>
      </c>
    </row>
    <row r="15" spans="2:16" x14ac:dyDescent="0.35">
      <c r="B15" s="409"/>
      <c r="C15" s="50"/>
      <c r="D15" s="102" t="s">
        <v>364</v>
      </c>
      <c r="E15" s="99" t="s">
        <v>357</v>
      </c>
      <c r="F15" s="141" t="s">
        <v>143</v>
      </c>
      <c r="G15" s="104" t="str">
        <f t="shared" si="0"/>
        <v>n/a</v>
      </c>
      <c r="I15" s="238" t="s">
        <v>1144</v>
      </c>
    </row>
    <row r="16" spans="2:16" x14ac:dyDescent="0.35">
      <c r="B16" s="409"/>
      <c r="C16" s="50"/>
      <c r="D16" s="102" t="s">
        <v>183</v>
      </c>
      <c r="E16" s="99" t="s">
        <v>359</v>
      </c>
      <c r="F16" s="141" t="s">
        <v>142</v>
      </c>
      <c r="G16" s="104" t="str">
        <f t="shared" si="0"/>
        <v>FIN</v>
      </c>
      <c r="I16" s="238" t="s">
        <v>656</v>
      </c>
    </row>
    <row r="17" spans="2:13" ht="15" customHeight="1" thickBot="1" x14ac:dyDescent="0.4">
      <c r="B17" s="409"/>
      <c r="C17" s="50"/>
      <c r="D17" s="103" t="s">
        <v>362</v>
      </c>
      <c r="E17" s="100" t="s">
        <v>356</v>
      </c>
      <c r="F17" s="141" t="s">
        <v>142</v>
      </c>
      <c r="G17" s="104" t="str">
        <f t="shared" si="0"/>
        <v>EEF</v>
      </c>
      <c r="I17" s="238" t="s">
        <v>659</v>
      </c>
    </row>
    <row r="18" spans="2:13" ht="15.65" customHeight="1" x14ac:dyDescent="0.35">
      <c r="C18" s="49"/>
      <c r="D18" s="97"/>
      <c r="I18" s="188" t="s">
        <v>1142</v>
      </c>
    </row>
    <row r="19" spans="2:13" ht="15.65" customHeight="1" x14ac:dyDescent="0.35">
      <c r="B19" s="409" t="s">
        <v>528</v>
      </c>
      <c r="C19" s="50"/>
      <c r="D19" s="97"/>
      <c r="F19" s="97"/>
    </row>
    <row r="20" spans="2:13" ht="15.65" customHeight="1" x14ac:dyDescent="0.35">
      <c r="B20" s="409"/>
      <c r="C20" s="50"/>
      <c r="D20" s="97"/>
      <c r="F20" s="97"/>
    </row>
    <row r="21" spans="2:13" x14ac:dyDescent="0.35">
      <c r="B21" s="409"/>
      <c r="C21" s="50"/>
      <c r="D21" s="97"/>
      <c r="I21" s="159" t="s">
        <v>530</v>
      </c>
      <c r="J21" s="160">
        <v>1.34</v>
      </c>
      <c r="K21" s="161">
        <v>44941</v>
      </c>
    </row>
    <row r="22" spans="2:13" x14ac:dyDescent="0.35">
      <c r="B22" s="409"/>
      <c r="C22" s="50"/>
      <c r="D22" s="97"/>
      <c r="J22" s="185">
        <f ca="1">_xlfn.NUMBERVALUE(LEFT(RIGHT(MID(CELL("filename",A1),FIND("[",CELL("filename",A1))+1,FIND("]", CELL("filename",A1))-FIND("[",CELL("filename",A1))-1),9),4))</f>
        <v>-3</v>
      </c>
    </row>
    <row r="23" spans="2:13" x14ac:dyDescent="0.35">
      <c r="B23" s="69"/>
      <c r="D23" s="97"/>
      <c r="I23" s="128" t="s">
        <v>341</v>
      </c>
    </row>
    <row r="24" spans="2:13" x14ac:dyDescent="0.35">
      <c r="B24" s="409" t="s">
        <v>527</v>
      </c>
      <c r="D24" s="97"/>
      <c r="I24" s="128" t="s">
        <v>342</v>
      </c>
    </row>
    <row r="25" spans="2:13" x14ac:dyDescent="0.35">
      <c r="B25" s="409"/>
      <c r="D25" s="97"/>
    </row>
    <row r="26" spans="2:13" x14ac:dyDescent="0.35">
      <c r="B26" s="409"/>
    </row>
    <row r="27" spans="2:13" x14ac:dyDescent="0.35">
      <c r="B27" s="409"/>
    </row>
    <row r="29" spans="2:13" ht="30" customHeight="1" x14ac:dyDescent="0.35">
      <c r="B29" s="237" t="s">
        <v>658</v>
      </c>
      <c r="E29" s="406" t="s">
        <v>429</v>
      </c>
      <c r="F29" s="406"/>
      <c r="G29" s="406"/>
      <c r="H29" s="406"/>
      <c r="I29" s="406"/>
      <c r="J29" s="406"/>
      <c r="K29" s="406"/>
      <c r="L29" s="406"/>
      <c r="M29" s="406"/>
    </row>
  </sheetData>
  <mergeCells count="11">
    <mergeCell ref="B4:B6"/>
    <mergeCell ref="E29:M29"/>
    <mergeCell ref="B1:M1"/>
    <mergeCell ref="B8:B10"/>
    <mergeCell ref="B24:B27"/>
    <mergeCell ref="B12:B17"/>
    <mergeCell ref="B19:B22"/>
    <mergeCell ref="E4:F4"/>
    <mergeCell ref="E5:F5"/>
    <mergeCell ref="E6:F6"/>
    <mergeCell ref="I4:M7"/>
  </mergeCells>
  <conditionalFormatting sqref="D10:F17">
    <cfRule type="expression" dxfId="132" priority="2">
      <formula>$F10="no"</formula>
    </cfRule>
  </conditionalFormatting>
  <dataValidations disablePrompts="1" count="1">
    <dataValidation type="list" allowBlank="1" showInputMessage="1" showErrorMessage="1" prompt="yes/no?" sqref="F10:F17" xr:uid="{00000000-0002-0000-0000-000000000000}">
      <formula1>$H$10:$H$11</formula1>
    </dataValidation>
  </dataValidations>
  <pageMargins left="0.25" right="0.25" top="0.75" bottom="0.75" header="0.3" footer="0.3"/>
  <pageSetup paperSize="9" scale="57" orientation="landscape"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006767"/>
    <pageSetUpPr fitToPage="1"/>
  </sheetPr>
  <dimension ref="B1:F27"/>
  <sheetViews>
    <sheetView topLeftCell="B1" zoomScale="80" zoomScaleNormal="80" workbookViewId="0">
      <selection activeCell="B16" sqref="B16"/>
    </sheetView>
  </sheetViews>
  <sheetFormatPr defaultColWidth="9.1796875" defaultRowHeight="14.5" x14ac:dyDescent="0.35"/>
  <cols>
    <col min="1" max="1" width="2.7265625" style="3" customWidth="1"/>
    <col min="2" max="2" width="65.7265625" style="3" customWidth="1"/>
    <col min="3" max="3" width="4.7265625" style="3" customWidth="1"/>
    <col min="4" max="4" width="8.26953125" style="96" bestFit="1" customWidth="1"/>
    <col min="5" max="5" width="171.26953125" style="3" customWidth="1"/>
    <col min="6" max="16384" width="9.1796875" style="3"/>
  </cols>
  <sheetData>
    <row r="1" spans="2:6" ht="60" customHeight="1" x14ac:dyDescent="0.35">
      <c r="B1" s="407" t="s">
        <v>620</v>
      </c>
      <c r="C1" s="407"/>
      <c r="D1" s="407"/>
      <c r="E1" s="407"/>
      <c r="F1" s="36"/>
    </row>
    <row r="2" spans="2:6" ht="15" customHeight="1" x14ac:dyDescent="0.35">
      <c r="B2" s="37"/>
      <c r="C2" s="50"/>
      <c r="D2" s="3"/>
    </row>
    <row r="3" spans="2:6" ht="15" customHeight="1" thickBot="1" x14ac:dyDescent="0.4">
      <c r="B3" s="408" t="s">
        <v>536</v>
      </c>
      <c r="C3" s="50"/>
      <c r="D3" s="3"/>
      <c r="E3" s="300" t="s">
        <v>1101</v>
      </c>
    </row>
    <row r="4" spans="2:6" ht="15" customHeight="1" x14ac:dyDescent="0.35">
      <c r="B4" s="408"/>
      <c r="C4" s="50"/>
      <c r="D4" s="3"/>
      <c r="E4" s="409" t="s">
        <v>1143</v>
      </c>
    </row>
    <row r="5" spans="2:6" x14ac:dyDescent="0.35">
      <c r="B5" s="408"/>
      <c r="C5" s="50"/>
      <c r="D5" s="3"/>
      <c r="E5" s="409"/>
    </row>
    <row r="6" spans="2:6" x14ac:dyDescent="0.35">
      <c r="B6" s="408"/>
      <c r="C6" s="50"/>
      <c r="D6" s="3"/>
      <c r="E6" s="409"/>
    </row>
    <row r="7" spans="2:6" ht="15" customHeight="1" x14ac:dyDescent="0.35">
      <c r="C7" s="50"/>
      <c r="D7" s="3"/>
      <c r="E7" s="409"/>
    </row>
    <row r="8" spans="2:6" ht="15" customHeight="1" x14ac:dyDescent="0.35">
      <c r="B8" s="399" t="s">
        <v>1099</v>
      </c>
      <c r="C8" s="50"/>
      <c r="D8" s="3"/>
      <c r="E8" s="409"/>
    </row>
    <row r="9" spans="2:6" ht="15" customHeight="1" x14ac:dyDescent="0.35">
      <c r="C9" s="50"/>
      <c r="D9" s="3"/>
      <c r="E9" s="409"/>
    </row>
    <row r="10" spans="2:6" x14ac:dyDescent="0.35">
      <c r="B10" s="409" t="s">
        <v>1100</v>
      </c>
      <c r="C10" s="50"/>
      <c r="D10" s="3"/>
      <c r="E10" s="409"/>
    </row>
    <row r="11" spans="2:6" x14ac:dyDescent="0.35">
      <c r="B11" s="409"/>
      <c r="C11" s="50"/>
      <c r="D11" s="3"/>
      <c r="E11" s="409"/>
    </row>
    <row r="12" spans="2:6" ht="15" customHeight="1" x14ac:dyDescent="0.35">
      <c r="B12" s="409"/>
      <c r="C12" s="50"/>
      <c r="D12" s="3"/>
      <c r="E12" s="409"/>
    </row>
    <row r="13" spans="2:6" ht="15.65" customHeight="1" x14ac:dyDescent="0.35">
      <c r="B13" s="409"/>
      <c r="C13" s="49"/>
      <c r="D13" s="3"/>
      <c r="E13" s="409"/>
    </row>
    <row r="14" spans="2:6" ht="15.65" customHeight="1" x14ac:dyDescent="0.35">
      <c r="B14" s="409"/>
      <c r="C14" s="50"/>
      <c r="D14" s="97"/>
      <c r="E14" s="409"/>
    </row>
    <row r="15" spans="2:6" ht="15.65" customHeight="1" x14ac:dyDescent="0.35">
      <c r="B15" s="398"/>
      <c r="C15" s="50"/>
      <c r="D15" s="97"/>
      <c r="E15" s="409"/>
    </row>
    <row r="16" spans="2:6" x14ac:dyDescent="0.35">
      <c r="C16" s="50"/>
      <c r="D16" s="97"/>
      <c r="E16" s="409"/>
    </row>
    <row r="17" spans="2:5" x14ac:dyDescent="0.35">
      <c r="C17" s="50"/>
      <c r="D17" s="97"/>
      <c r="E17" s="409"/>
    </row>
    <row r="18" spans="2:5" x14ac:dyDescent="0.35">
      <c r="D18" s="97"/>
      <c r="E18" s="409"/>
    </row>
    <row r="19" spans="2:5" x14ac:dyDescent="0.35">
      <c r="D19" s="97"/>
      <c r="E19" s="409"/>
    </row>
    <row r="20" spans="2:5" x14ac:dyDescent="0.35">
      <c r="D20" s="97"/>
      <c r="E20" s="409"/>
    </row>
    <row r="21" spans="2:5" x14ac:dyDescent="0.35">
      <c r="E21" s="409"/>
    </row>
    <row r="22" spans="2:5" x14ac:dyDescent="0.35">
      <c r="E22" s="409"/>
    </row>
    <row r="23" spans="2:5" x14ac:dyDescent="0.35">
      <c r="E23" s="409"/>
    </row>
    <row r="24" spans="2:5" ht="30" customHeight="1" x14ac:dyDescent="0.35">
      <c r="E24" s="409"/>
    </row>
    <row r="27" spans="2:5" x14ac:dyDescent="0.35">
      <c r="B27" s="60"/>
    </row>
  </sheetData>
  <mergeCells count="4">
    <mergeCell ref="B1:E1"/>
    <mergeCell ref="B3:B6"/>
    <mergeCell ref="B10:B14"/>
    <mergeCell ref="E4:E24"/>
  </mergeCells>
  <conditionalFormatting sqref="A1:XFD1">
    <cfRule type="containsText" dxfId="131" priority="1" stopIfTrue="1" operator="containsText" text="&lt;PLACEHOLDER&gt;">
      <formula>NOT(ISERROR(SEARCH("&lt;PLACEHOLDER&gt;",A1)))</formula>
    </cfRule>
  </conditionalFormatting>
  <conditionalFormatting sqref="B1:E1">
    <cfRule type="expression" dxfId="130" priority="9">
      <formula>$E1="SFM"</formula>
    </cfRule>
    <cfRule type="expression" dxfId="129" priority="10">
      <formula>$E1="SFK"</formula>
    </cfRule>
    <cfRule type="expression" dxfId="128" priority="11">
      <formula>$E1="FIN"</formula>
    </cfRule>
    <cfRule type="expression" dxfId="127" priority="12">
      <formula>$E1="POL"</formula>
    </cfRule>
    <cfRule type="expression" dxfId="126" priority="13">
      <formula>$E1="OPR"</formula>
    </cfRule>
    <cfRule type="expression" dxfId="125" priority="14">
      <formula>$E1="TEC"</formula>
    </cfRule>
    <cfRule type="expression" dxfId="124" priority="15">
      <formula>$E1="LEA"</formula>
    </cfRule>
  </conditionalFormatting>
  <hyperlinks>
    <hyperlink ref="B8" r:id="rId1" display="SCCALE 203050 project" xr:uid="{00000000-0004-0000-0100-000000000000}"/>
  </hyperlinks>
  <pageMargins left="0.25" right="0.25" top="0.75" bottom="0.75" header="0.3" footer="0.3"/>
  <pageSetup paperSize="9" scale="60" orientation="landscape" horizontalDpi="1200" verticalDpi="1200"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5"/>
  </sheetPr>
  <dimension ref="A1:J34"/>
  <sheetViews>
    <sheetView workbookViewId="0">
      <pane xSplit="3" ySplit="3" topLeftCell="D4" activePane="bottomRight" state="frozen"/>
      <selection pane="topRight" activeCell="C1" sqref="C1"/>
      <selection pane="bottomLeft" activeCell="A4" sqref="A4"/>
      <selection pane="bottomRight" activeCell="D22" sqref="D22"/>
    </sheetView>
  </sheetViews>
  <sheetFormatPr defaultColWidth="9.1796875" defaultRowHeight="14.5" x14ac:dyDescent="0.35"/>
  <cols>
    <col min="1" max="1" width="7.7265625" style="174" customWidth="1"/>
    <col min="2" max="2" width="27.54296875" style="3" bestFit="1" customWidth="1"/>
    <col min="3" max="3" width="54.81640625" style="66" customWidth="1"/>
    <col min="4" max="4" width="61.26953125" style="3" bestFit="1" customWidth="1"/>
    <col min="5" max="10" width="15.7265625" style="3" customWidth="1"/>
    <col min="11" max="16384" width="9.1796875" style="3"/>
  </cols>
  <sheetData>
    <row r="1" spans="1:10" s="125" customFormat="1" x14ac:dyDescent="0.35">
      <c r="A1" s="172"/>
      <c r="B1" s="125" t="s">
        <v>557</v>
      </c>
      <c r="C1" s="173" t="s">
        <v>547</v>
      </c>
      <c r="D1" s="125" t="s">
        <v>548</v>
      </c>
      <c r="E1" s="125" t="s">
        <v>550</v>
      </c>
      <c r="F1" s="125" t="s">
        <v>549</v>
      </c>
      <c r="G1" s="125" t="s">
        <v>580</v>
      </c>
      <c r="H1" s="125" t="s">
        <v>577</v>
      </c>
      <c r="I1" s="125" t="s">
        <v>599</v>
      </c>
      <c r="J1" s="158" t="s">
        <v>600</v>
      </c>
    </row>
    <row r="2" spans="1:10" x14ac:dyDescent="0.35">
      <c r="B2" s="3" t="s">
        <v>558</v>
      </c>
      <c r="C2" s="66" t="s">
        <v>560</v>
      </c>
      <c r="D2" s="3" t="s">
        <v>561</v>
      </c>
      <c r="E2" s="3" t="s">
        <v>563</v>
      </c>
      <c r="F2" s="3" t="s">
        <v>565</v>
      </c>
      <c r="G2" s="3" t="s">
        <v>581</v>
      </c>
      <c r="H2" s="3" t="s">
        <v>578</v>
      </c>
      <c r="J2" s="158" t="s">
        <v>602</v>
      </c>
    </row>
    <row r="3" spans="1:10" s="176" customFormat="1" ht="15" thickBot="1" x14ac:dyDescent="0.4">
      <c r="A3" s="175" t="s">
        <v>490</v>
      </c>
      <c r="B3" s="176" t="s">
        <v>559</v>
      </c>
      <c r="C3" s="177" t="s">
        <v>560</v>
      </c>
      <c r="D3" s="176" t="s">
        <v>562</v>
      </c>
      <c r="E3" s="176" t="s">
        <v>564</v>
      </c>
      <c r="F3" s="176" t="s">
        <v>566</v>
      </c>
      <c r="G3" s="176" t="s">
        <v>579</v>
      </c>
      <c r="H3" s="176" t="s">
        <v>579</v>
      </c>
    </row>
    <row r="4" spans="1:10" s="182" customFormat="1" ht="10.5" x14ac:dyDescent="0.25">
      <c r="A4" s="181"/>
      <c r="C4" s="183">
        <f>COUNTA(C6:C9999)-1</f>
        <v>24</v>
      </c>
      <c r="D4" s="184">
        <f>COUNTA(D6:D9999)/$C$4</f>
        <v>0.95833333333333337</v>
      </c>
      <c r="E4" s="184">
        <f>COUNTA(E6:E9999)/$C$4</f>
        <v>0</v>
      </c>
      <c r="F4" s="184">
        <f>COUNTA(F6:F9999)/$C$4</f>
        <v>0.70833333333333337</v>
      </c>
      <c r="G4" s="184">
        <f>COUNTA(G6:G9999)/$C$4</f>
        <v>0</v>
      </c>
      <c r="H4" s="184">
        <f>COUNTA(H6:H9999)/$C$4</f>
        <v>0</v>
      </c>
    </row>
    <row r="5" spans="1:10" s="176" customFormat="1" ht="15" thickBot="1" x14ac:dyDescent="0.4">
      <c r="A5" s="180"/>
      <c r="C5" s="140" t="s">
        <v>601</v>
      </c>
    </row>
    <row r="6" spans="1:10" x14ac:dyDescent="0.35">
      <c r="A6" s="174" t="s">
        <v>598</v>
      </c>
      <c r="C6" s="66" t="s">
        <v>546</v>
      </c>
      <c r="D6" s="3" t="s">
        <v>546</v>
      </c>
    </row>
    <row r="7" spans="1:10" x14ac:dyDescent="0.35">
      <c r="A7" s="174" t="s">
        <v>583</v>
      </c>
      <c r="C7" s="66" t="s">
        <v>584</v>
      </c>
      <c r="D7" s="3" t="s">
        <v>584</v>
      </c>
      <c r="F7" s="3" t="s">
        <v>603</v>
      </c>
    </row>
    <row r="8" spans="1:10" x14ac:dyDescent="0.35">
      <c r="A8" s="174" t="s">
        <v>583</v>
      </c>
      <c r="C8" s="66" t="s">
        <v>594</v>
      </c>
      <c r="D8" s="3" t="s">
        <v>595</v>
      </c>
      <c r="F8" s="3" t="s">
        <v>604</v>
      </c>
    </row>
    <row r="9" spans="1:10" x14ac:dyDescent="0.35">
      <c r="A9" s="174" t="s">
        <v>583</v>
      </c>
      <c r="C9" s="66" t="s">
        <v>596</v>
      </c>
      <c r="D9" s="3" t="s">
        <v>597</v>
      </c>
      <c r="F9" s="3" t="s">
        <v>605</v>
      </c>
    </row>
    <row r="10" spans="1:10" x14ac:dyDescent="0.35">
      <c r="A10" s="174" t="s">
        <v>583</v>
      </c>
      <c r="C10" s="66" t="s">
        <v>585</v>
      </c>
      <c r="D10" s="3" t="s">
        <v>590</v>
      </c>
      <c r="F10" s="3" t="s">
        <v>615</v>
      </c>
    </row>
    <row r="11" spans="1:10" x14ac:dyDescent="0.35">
      <c r="A11" s="174" t="s">
        <v>583</v>
      </c>
      <c r="C11" s="66" t="s">
        <v>586</v>
      </c>
      <c r="D11" s="3" t="s">
        <v>591</v>
      </c>
      <c r="F11" s="3" t="s">
        <v>606</v>
      </c>
    </row>
    <row r="12" spans="1:10" x14ac:dyDescent="0.35">
      <c r="A12" s="174" t="s">
        <v>583</v>
      </c>
      <c r="C12" s="66" t="s">
        <v>587</v>
      </c>
      <c r="D12" s="3" t="s">
        <v>592</v>
      </c>
      <c r="F12" s="3" t="s">
        <v>617</v>
      </c>
    </row>
    <row r="13" spans="1:10" x14ac:dyDescent="0.35">
      <c r="A13" s="174" t="s">
        <v>583</v>
      </c>
      <c r="C13" s="66" t="s">
        <v>588</v>
      </c>
      <c r="D13" s="3" t="s">
        <v>588</v>
      </c>
      <c r="F13" s="3" t="s">
        <v>618</v>
      </c>
    </row>
    <row r="14" spans="1:10" x14ac:dyDescent="0.35">
      <c r="A14" s="174" t="s">
        <v>583</v>
      </c>
      <c r="C14" s="66" t="s">
        <v>589</v>
      </c>
      <c r="D14" s="3" t="s">
        <v>593</v>
      </c>
      <c r="F14" s="3" t="s">
        <v>607</v>
      </c>
    </row>
    <row r="15" spans="1:10" x14ac:dyDescent="0.35">
      <c r="A15" s="174" t="s">
        <v>567</v>
      </c>
      <c r="C15" s="66" t="s">
        <v>242</v>
      </c>
      <c r="D15" s="3" t="s">
        <v>551</v>
      </c>
      <c r="F15" s="3" t="s">
        <v>608</v>
      </c>
    </row>
    <row r="16" spans="1:10" x14ac:dyDescent="0.35">
      <c r="A16" s="174" t="s">
        <v>567</v>
      </c>
      <c r="C16" s="66" t="s">
        <v>543</v>
      </c>
      <c r="D16" s="3" t="s">
        <v>553</v>
      </c>
      <c r="F16" s="3" t="s">
        <v>616</v>
      </c>
    </row>
    <row r="17" spans="1:6" x14ac:dyDescent="0.35">
      <c r="A17" s="174" t="s">
        <v>567</v>
      </c>
      <c r="C17" s="66" t="s">
        <v>495</v>
      </c>
      <c r="D17" s="3" t="s">
        <v>554</v>
      </c>
      <c r="F17" s="3" t="s">
        <v>610</v>
      </c>
    </row>
    <row r="18" spans="1:6" x14ac:dyDescent="0.35">
      <c r="A18" s="174" t="s">
        <v>567</v>
      </c>
      <c r="C18" s="66" t="s">
        <v>496</v>
      </c>
      <c r="D18" s="3" t="s">
        <v>555</v>
      </c>
      <c r="F18" s="3" t="s">
        <v>609</v>
      </c>
    </row>
    <row r="19" spans="1:6" x14ac:dyDescent="0.35">
      <c r="A19" s="174" t="s">
        <v>567</v>
      </c>
      <c r="C19" s="66" t="s">
        <v>497</v>
      </c>
      <c r="D19" s="3" t="s">
        <v>556</v>
      </c>
      <c r="F19" s="3" t="s">
        <v>611</v>
      </c>
    </row>
    <row r="20" spans="1:6" x14ac:dyDescent="0.35">
      <c r="A20" s="174" t="s">
        <v>568</v>
      </c>
      <c r="C20" s="66" t="s">
        <v>136</v>
      </c>
      <c r="D20" s="3" t="s">
        <v>570</v>
      </c>
      <c r="F20" s="3" t="s">
        <v>614</v>
      </c>
    </row>
    <row r="21" spans="1:6" x14ac:dyDescent="0.35">
      <c r="A21" s="174" t="s">
        <v>568</v>
      </c>
      <c r="C21" s="66" t="s">
        <v>353</v>
      </c>
      <c r="D21" s="3" t="s">
        <v>571</v>
      </c>
      <c r="F21" s="3" t="s">
        <v>619</v>
      </c>
    </row>
    <row r="22" spans="1:6" x14ac:dyDescent="0.35">
      <c r="A22" s="174" t="s">
        <v>568</v>
      </c>
      <c r="C22" s="66" t="s">
        <v>376</v>
      </c>
      <c r="D22" s="3" t="s">
        <v>572</v>
      </c>
    </row>
    <row r="23" spans="1:6" x14ac:dyDescent="0.35">
      <c r="A23" s="174" t="s">
        <v>568</v>
      </c>
      <c r="C23" s="66" t="s">
        <v>191</v>
      </c>
      <c r="D23" s="3" t="s">
        <v>191</v>
      </c>
    </row>
    <row r="24" spans="1:6" x14ac:dyDescent="0.35">
      <c r="A24" s="174" t="s">
        <v>568</v>
      </c>
      <c r="C24" s="66" t="s">
        <v>84</v>
      </c>
      <c r="D24" s="3" t="s">
        <v>573</v>
      </c>
    </row>
    <row r="25" spans="1:6" x14ac:dyDescent="0.35">
      <c r="A25" s="174" t="s">
        <v>568</v>
      </c>
      <c r="C25" s="66" t="s">
        <v>189</v>
      </c>
      <c r="D25" s="3" t="s">
        <v>574</v>
      </c>
      <c r="F25" s="3" t="s">
        <v>613</v>
      </c>
    </row>
    <row r="26" spans="1:6" x14ac:dyDescent="0.35">
      <c r="A26" s="174" t="s">
        <v>568</v>
      </c>
      <c r="C26" s="66" t="s">
        <v>190</v>
      </c>
      <c r="D26" s="3" t="s">
        <v>575</v>
      </c>
      <c r="F26" s="3" t="s">
        <v>612</v>
      </c>
    </row>
    <row r="27" spans="1:6" x14ac:dyDescent="0.35">
      <c r="A27" s="174" t="s">
        <v>568</v>
      </c>
      <c r="C27" s="66" t="s">
        <v>491</v>
      </c>
    </row>
    <row r="28" spans="1:6" x14ac:dyDescent="0.35">
      <c r="A28" s="174" t="s">
        <v>568</v>
      </c>
      <c r="C28" s="66" t="s">
        <v>569</v>
      </c>
      <c r="D28" s="3" t="s">
        <v>576</v>
      </c>
    </row>
    <row r="33" spans="1:4" s="176" customFormat="1" ht="15" thickBot="1" x14ac:dyDescent="0.4">
      <c r="A33" s="180"/>
      <c r="C33" s="140" t="s">
        <v>552</v>
      </c>
    </row>
    <row r="34" spans="1:4" ht="87" x14ac:dyDescent="0.35">
      <c r="C34" s="178" t="s">
        <v>429</v>
      </c>
      <c r="D34" s="179" t="s">
        <v>582</v>
      </c>
    </row>
  </sheetData>
  <conditionalFormatting sqref="D4:H4">
    <cfRule type="colorScale" priority="1">
      <colorScale>
        <cfvo type="percent" val="0"/>
        <cfvo type="percentile" val="70"/>
        <cfvo type="percent" val="100"/>
        <color rgb="FFF8696B"/>
        <color rgb="FFFFEB84"/>
        <color rgb="FF63BE7B"/>
      </colorScale>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filterMode="1">
    <tabColor theme="5"/>
  </sheetPr>
  <dimension ref="A1:AB254042"/>
  <sheetViews>
    <sheetView zoomScale="101" zoomScaleNormal="101" workbookViewId="0">
      <pane xSplit="1" ySplit="3" topLeftCell="B4" activePane="bottomRight" state="frozen"/>
      <selection pane="topRight" activeCell="B1" sqref="B1"/>
      <selection pane="bottomLeft" activeCell="A4" sqref="A4"/>
      <selection pane="bottomRight" activeCell="V3" sqref="V3"/>
    </sheetView>
  </sheetViews>
  <sheetFormatPr defaultColWidth="9.1796875" defaultRowHeight="14.5" x14ac:dyDescent="0.35"/>
  <cols>
    <col min="1" max="1" width="9" style="196" customWidth="1"/>
    <col min="2" max="2" width="6.26953125" style="189" customWidth="1"/>
    <col min="3" max="3" width="6.81640625" style="197" customWidth="1"/>
    <col min="4" max="4" width="6.453125" style="197" customWidth="1"/>
    <col min="5" max="5" width="20.7265625" style="198" customWidth="1"/>
    <col min="6" max="6" width="5.26953125" style="196" customWidth="1"/>
    <col min="7" max="7" width="10.7265625" style="196" customWidth="1"/>
    <col min="8" max="8" width="8.453125" style="196" customWidth="1"/>
    <col min="9" max="17" width="3.7265625" style="196" customWidth="1"/>
    <col min="18" max="19" width="40.7265625" style="211" customWidth="1"/>
    <col min="20" max="21" width="20.7265625" style="199" hidden="1" customWidth="1"/>
    <col min="22" max="22" width="16.1796875" style="198" bestFit="1" customWidth="1"/>
    <col min="23" max="23" width="25.7265625" style="224" customWidth="1"/>
    <col min="24" max="24" width="25.7265625" style="214" customWidth="1"/>
    <col min="25" max="25" width="25.7265625" style="230" customWidth="1"/>
    <col min="26" max="26" width="83" style="200" customWidth="1"/>
    <col min="27" max="27" width="75.54296875" style="218" customWidth="1"/>
    <col min="28" max="28" width="37.1796875" style="37" customWidth="1"/>
    <col min="29" max="16384" width="9.1796875" style="37"/>
  </cols>
  <sheetData>
    <row r="1" spans="1:28" s="1" customFormat="1" ht="60" customHeight="1" x14ac:dyDescent="0.35">
      <c r="A1" s="89" t="s">
        <v>626</v>
      </c>
      <c r="B1" s="89"/>
      <c r="C1" s="89"/>
      <c r="D1" s="89"/>
      <c r="F1" s="89"/>
      <c r="G1" s="89"/>
      <c r="H1" s="89"/>
      <c r="I1" s="89"/>
      <c r="J1" s="89"/>
      <c r="K1" s="89"/>
      <c r="L1" s="89"/>
      <c r="M1" s="89"/>
      <c r="N1" s="89"/>
      <c r="O1" s="89"/>
      <c r="P1" s="89"/>
      <c r="Q1" s="89"/>
      <c r="R1" s="208" t="s">
        <v>467</v>
      </c>
      <c r="S1" s="2"/>
      <c r="V1" s="113"/>
      <c r="W1" s="219"/>
      <c r="X1" s="208"/>
      <c r="Y1" s="225"/>
      <c r="Z1" s="201"/>
      <c r="AA1" s="208"/>
    </row>
    <row r="2" spans="1:28" s="106" customFormat="1" ht="15" customHeight="1" x14ac:dyDescent="0.35">
      <c r="A2" s="114"/>
      <c r="B2" s="106">
        <f>COUNTA(B4:B502)</f>
        <v>108</v>
      </c>
      <c r="D2" s="110"/>
      <c r="E2" s="109"/>
      <c r="F2" s="114"/>
      <c r="G2" s="114"/>
      <c r="H2" s="114"/>
      <c r="I2" s="114">
        <f t="shared" ref="I2:Q2" si="0">SUM(I4:I502)</f>
        <v>96</v>
      </c>
      <c r="J2" s="114">
        <f t="shared" si="0"/>
        <v>1</v>
      </c>
      <c r="K2" s="114">
        <f t="shared" si="0"/>
        <v>1</v>
      </c>
      <c r="L2" s="114">
        <f t="shared" si="0"/>
        <v>7</v>
      </c>
      <c r="M2" s="114">
        <f t="shared" si="0"/>
        <v>1</v>
      </c>
      <c r="N2" s="114">
        <f t="shared" si="0"/>
        <v>1</v>
      </c>
      <c r="O2" s="114">
        <f t="shared" si="0"/>
        <v>0</v>
      </c>
      <c r="P2" s="114">
        <f t="shared" si="0"/>
        <v>0</v>
      </c>
      <c r="Q2" s="114">
        <f t="shared" si="0"/>
        <v>3</v>
      </c>
      <c r="R2" s="209">
        <f>COUNTIF(R4:R251,"?PLACEHOLDER?")</f>
        <v>0</v>
      </c>
      <c r="S2" s="209">
        <f>COUNTIF(S4:S251,"?PLACEHOLDER?")</f>
        <v>0</v>
      </c>
      <c r="T2" s="123"/>
      <c r="U2" s="123"/>
      <c r="V2" s="111"/>
      <c r="W2" s="220"/>
      <c r="X2" s="212"/>
      <c r="Y2" s="226"/>
      <c r="Z2" s="114"/>
      <c r="AA2" s="215"/>
    </row>
    <row r="3" spans="1:28" s="207" customFormat="1" ht="30" customHeight="1" thickBot="1" x14ac:dyDescent="0.4">
      <c r="A3" s="202" t="s">
        <v>169</v>
      </c>
      <c r="B3" s="203" t="s">
        <v>83</v>
      </c>
      <c r="C3" s="204" t="s">
        <v>84</v>
      </c>
      <c r="D3" s="204" t="s">
        <v>632</v>
      </c>
      <c r="E3" s="205" t="s">
        <v>138</v>
      </c>
      <c r="F3" s="202" t="s">
        <v>191</v>
      </c>
      <c r="G3" s="202" t="s">
        <v>375</v>
      </c>
      <c r="H3" s="202" t="s">
        <v>82</v>
      </c>
      <c r="I3" s="202" t="str">
        <f>START!G9</f>
        <v>ALL</v>
      </c>
      <c r="J3" s="202" t="str">
        <f>START!G10</f>
        <v>n/a</v>
      </c>
      <c r="K3" s="202" t="str">
        <f>START!G11</f>
        <v>n/a</v>
      </c>
      <c r="L3" s="202" t="str">
        <f>START!G12</f>
        <v>CON</v>
      </c>
      <c r="M3" s="202" t="str">
        <f>START!G13</f>
        <v>n/a</v>
      </c>
      <c r="N3" s="202" t="str">
        <f>START!G14</f>
        <v>n/a</v>
      </c>
      <c r="O3" s="202" t="str">
        <f>START!G15</f>
        <v>n/a</v>
      </c>
      <c r="P3" s="202" t="str">
        <f>START!G16</f>
        <v>FIN</v>
      </c>
      <c r="Q3" s="202" t="str">
        <f>START!G17</f>
        <v>EEF</v>
      </c>
      <c r="R3" s="206" t="s">
        <v>154</v>
      </c>
      <c r="S3" s="206" t="s">
        <v>155</v>
      </c>
      <c r="T3" s="244" t="s">
        <v>660</v>
      </c>
      <c r="U3" s="245" t="s">
        <v>661</v>
      </c>
      <c r="V3" s="204" t="s">
        <v>453</v>
      </c>
      <c r="W3" s="221" t="s">
        <v>454</v>
      </c>
      <c r="X3" s="204" t="s">
        <v>456</v>
      </c>
      <c r="Y3" s="227" t="s">
        <v>455</v>
      </c>
      <c r="Z3" s="202" t="s">
        <v>462</v>
      </c>
      <c r="AA3" s="216" t="s">
        <v>452</v>
      </c>
      <c r="AB3" s="207" t="s">
        <v>627</v>
      </c>
    </row>
    <row r="4" spans="1:28" hidden="1" x14ac:dyDescent="0.25">
      <c r="A4" s="246" t="str">
        <f t="shared" ref="A4:A74" si="1">B4&amp;C4</f>
        <v>SFM001T</v>
      </c>
      <c r="B4" s="247" t="s">
        <v>120</v>
      </c>
      <c r="C4" s="248" t="s">
        <v>163</v>
      </c>
      <c r="D4" s="249">
        <v>2</v>
      </c>
      <c r="E4" s="250" t="s">
        <v>287</v>
      </c>
      <c r="F4" s="246" t="str">
        <f t="shared" ref="F4:F74" si="2">LEFT(B4,3)</f>
        <v>SFM</v>
      </c>
      <c r="G4" s="246" t="str">
        <f t="shared" ref="G4:G74" si="3">IF(ISBLANK(B4),"",IF(SUM(I4:Q4)&gt;0,"relevant","remove"))</f>
        <v>relevant</v>
      </c>
      <c r="H4" s="246" t="s">
        <v>81</v>
      </c>
      <c r="I4" s="246">
        <f t="shared" ref="I4:Q20" si="4">IF(ISERR(SEARCH(I$3,$H4)),"",1)</f>
        <v>1</v>
      </c>
      <c r="J4" s="246" t="str">
        <f t="shared" si="4"/>
        <v/>
      </c>
      <c r="K4" s="246" t="str">
        <f t="shared" si="4"/>
        <v/>
      </c>
      <c r="L4" s="246" t="str">
        <f t="shared" si="4"/>
        <v/>
      </c>
      <c r="M4" s="246" t="str">
        <f t="shared" si="4"/>
        <v/>
      </c>
      <c r="N4" s="246" t="str">
        <f t="shared" si="4"/>
        <v/>
      </c>
      <c r="O4" s="246" t="str">
        <f t="shared" si="4"/>
        <v/>
      </c>
      <c r="P4" s="246" t="str">
        <f t="shared" si="4"/>
        <v/>
      </c>
      <c r="Q4" s="246" t="str">
        <f t="shared" si="4"/>
        <v/>
      </c>
      <c r="R4" s="251" t="s">
        <v>377</v>
      </c>
      <c r="S4" s="251" t="s">
        <v>181</v>
      </c>
      <c r="T4" s="252"/>
      <c r="U4" s="253"/>
      <c r="V4" s="254" t="s">
        <v>463</v>
      </c>
      <c r="W4" s="254" t="s">
        <v>464</v>
      </c>
      <c r="X4" s="254"/>
      <c r="Y4" s="254" t="s">
        <v>464</v>
      </c>
      <c r="Z4" s="255" t="str">
        <f t="shared" ref="Z4:Z74" si="5">IF(OR(ISBLANK(C4),C4="T"),"",IF(ISBLANK(X4),W4&amp;"; "&amp;Y4,W4&amp;"; "&amp;X4&amp;"; "&amp;Y4))</f>
        <v/>
      </c>
      <c r="AA4" s="256" t="s">
        <v>396</v>
      </c>
    </row>
    <row r="5" spans="1:28" hidden="1" x14ac:dyDescent="0.25">
      <c r="A5" s="257" t="str">
        <f t="shared" si="1"/>
        <v>SFM001C</v>
      </c>
      <c r="B5" s="258" t="s">
        <v>120</v>
      </c>
      <c r="C5" s="259" t="s">
        <v>146</v>
      </c>
      <c r="D5" s="259">
        <v>2</v>
      </c>
      <c r="E5" s="260" t="s">
        <v>287</v>
      </c>
      <c r="F5" s="257" t="str">
        <f t="shared" si="2"/>
        <v>SFM</v>
      </c>
      <c r="G5" s="257" t="str">
        <f t="shared" si="3"/>
        <v>relevant</v>
      </c>
      <c r="H5" s="257" t="s">
        <v>81</v>
      </c>
      <c r="I5" s="257">
        <f t="shared" si="4"/>
        <v>1</v>
      </c>
      <c r="J5" s="257" t="str">
        <f t="shared" si="4"/>
        <v/>
      </c>
      <c r="K5" s="257" t="str">
        <f t="shared" si="4"/>
        <v/>
      </c>
      <c r="L5" s="257" t="str">
        <f t="shared" si="4"/>
        <v/>
      </c>
      <c r="M5" s="257" t="str">
        <f t="shared" si="4"/>
        <v/>
      </c>
      <c r="N5" s="257" t="str">
        <f t="shared" si="4"/>
        <v/>
      </c>
      <c r="O5" s="257" t="str">
        <f t="shared" si="4"/>
        <v/>
      </c>
      <c r="P5" s="257" t="str">
        <f t="shared" si="4"/>
        <v/>
      </c>
      <c r="Q5" s="257" t="str">
        <f t="shared" si="4"/>
        <v/>
      </c>
      <c r="R5" s="261" t="s">
        <v>192</v>
      </c>
      <c r="S5" s="261" t="s">
        <v>662</v>
      </c>
      <c r="T5" s="262" t="s">
        <v>531</v>
      </c>
      <c r="U5" s="263" t="s">
        <v>663</v>
      </c>
      <c r="V5" s="264" t="s">
        <v>464</v>
      </c>
      <c r="W5" s="265" t="s">
        <v>664</v>
      </c>
      <c r="X5" s="265" t="s">
        <v>665</v>
      </c>
      <c r="Y5" s="265" t="s">
        <v>666</v>
      </c>
      <c r="Z5" s="266" t="str">
        <f t="shared" si="5"/>
        <v>1 = high fluctuation; 3 = medium fluctuation; 5 = low fluctuation</v>
      </c>
      <c r="AA5" s="267" t="s">
        <v>396</v>
      </c>
    </row>
    <row r="6" spans="1:28" x14ac:dyDescent="0.25">
      <c r="A6" s="257" t="str">
        <f t="shared" si="1"/>
        <v>SFM003C</v>
      </c>
      <c r="B6" s="258" t="s">
        <v>121</v>
      </c>
      <c r="C6" s="259" t="s">
        <v>146</v>
      </c>
      <c r="D6" s="259">
        <v>4</v>
      </c>
      <c r="E6" s="260" t="s">
        <v>80</v>
      </c>
      <c r="F6" s="257" t="str">
        <f t="shared" si="2"/>
        <v>SFM</v>
      </c>
      <c r="G6" s="257" t="str">
        <f t="shared" si="3"/>
        <v>relevant</v>
      </c>
      <c r="H6" s="257" t="s">
        <v>81</v>
      </c>
      <c r="I6" s="257">
        <f t="shared" si="4"/>
        <v>1</v>
      </c>
      <c r="J6" s="257" t="str">
        <f t="shared" si="4"/>
        <v/>
      </c>
      <c r="K6" s="257" t="str">
        <f t="shared" si="4"/>
        <v/>
      </c>
      <c r="L6" s="257" t="str">
        <f t="shared" si="4"/>
        <v/>
      </c>
      <c r="M6" s="257" t="str">
        <f t="shared" si="4"/>
        <v/>
      </c>
      <c r="N6" s="257" t="str">
        <f t="shared" si="4"/>
        <v/>
      </c>
      <c r="O6" s="257" t="str">
        <f t="shared" si="4"/>
        <v/>
      </c>
      <c r="P6" s="257" t="str">
        <f t="shared" si="4"/>
        <v/>
      </c>
      <c r="Q6" s="257" t="str">
        <f t="shared" si="4"/>
        <v/>
      </c>
      <c r="R6" s="261" t="s">
        <v>407</v>
      </c>
      <c r="S6" s="261" t="s">
        <v>667</v>
      </c>
      <c r="T6" s="268" t="s">
        <v>668</v>
      </c>
      <c r="U6" s="269"/>
      <c r="V6" s="260" t="s">
        <v>464</v>
      </c>
      <c r="W6" s="260" t="s">
        <v>79</v>
      </c>
      <c r="X6" s="260" t="s">
        <v>78</v>
      </c>
      <c r="Y6" s="260" t="s">
        <v>77</v>
      </c>
      <c r="Z6" s="266" t="str">
        <f t="shared" si="5"/>
        <v>Information: decisions are explained and made transparent to members; Consultation: Members may comment and discuss upcoming decisions; Participation: Members may cast a vote for or against decisions</v>
      </c>
      <c r="AA6" s="270" t="s">
        <v>669</v>
      </c>
    </row>
    <row r="7" spans="1:28" hidden="1" x14ac:dyDescent="0.35">
      <c r="A7" s="257" t="str">
        <f t="shared" si="1"/>
        <v>SFM004T</v>
      </c>
      <c r="B7" s="258" t="s">
        <v>122</v>
      </c>
      <c r="C7" s="271" t="s">
        <v>163</v>
      </c>
      <c r="D7" s="259">
        <v>1</v>
      </c>
      <c r="E7" s="260" t="s">
        <v>76</v>
      </c>
      <c r="F7" s="257" t="str">
        <f t="shared" si="2"/>
        <v>SFM</v>
      </c>
      <c r="G7" s="257" t="str">
        <f t="shared" si="3"/>
        <v>relevant</v>
      </c>
      <c r="H7" s="257" t="s">
        <v>81</v>
      </c>
      <c r="I7" s="257">
        <f t="shared" si="4"/>
        <v>1</v>
      </c>
      <c r="J7" s="257" t="str">
        <f t="shared" si="4"/>
        <v/>
      </c>
      <c r="K7" s="257" t="str">
        <f t="shared" si="4"/>
        <v/>
      </c>
      <c r="L7" s="257" t="str">
        <f t="shared" si="4"/>
        <v/>
      </c>
      <c r="M7" s="257" t="str">
        <f t="shared" si="4"/>
        <v/>
      </c>
      <c r="N7" s="257" t="str">
        <f t="shared" si="4"/>
        <v/>
      </c>
      <c r="O7" s="257" t="str">
        <f t="shared" si="4"/>
        <v/>
      </c>
      <c r="P7" s="257" t="str">
        <f t="shared" si="4"/>
        <v/>
      </c>
      <c r="Q7" s="257" t="str">
        <f t="shared" si="4"/>
        <v/>
      </c>
      <c r="R7" s="272" t="s">
        <v>670</v>
      </c>
      <c r="S7" s="272" t="s">
        <v>671</v>
      </c>
      <c r="T7" s="268"/>
      <c r="U7" s="269"/>
      <c r="V7" s="260" t="s">
        <v>463</v>
      </c>
      <c r="W7" s="260" t="s">
        <v>464</v>
      </c>
      <c r="X7" s="260"/>
      <c r="Y7" s="260" t="s">
        <v>464</v>
      </c>
      <c r="Z7" s="266" t="str">
        <f t="shared" si="5"/>
        <v/>
      </c>
      <c r="AA7" s="270" t="s">
        <v>672</v>
      </c>
    </row>
    <row r="8" spans="1:28" hidden="1" x14ac:dyDescent="0.35">
      <c r="A8" s="257" t="str">
        <f t="shared" si="1"/>
        <v>SFM004C</v>
      </c>
      <c r="B8" s="258" t="s">
        <v>122</v>
      </c>
      <c r="C8" s="271" t="s">
        <v>146</v>
      </c>
      <c r="D8" s="259">
        <v>2</v>
      </c>
      <c r="E8" s="260" t="s">
        <v>76</v>
      </c>
      <c r="F8" s="257" t="str">
        <f t="shared" si="2"/>
        <v>SFM</v>
      </c>
      <c r="G8" s="257" t="str">
        <f t="shared" si="3"/>
        <v>relevant</v>
      </c>
      <c r="H8" s="257" t="s">
        <v>81</v>
      </c>
      <c r="I8" s="257">
        <f t="shared" si="4"/>
        <v>1</v>
      </c>
      <c r="J8" s="257" t="str">
        <f t="shared" si="4"/>
        <v/>
      </c>
      <c r="K8" s="257" t="str">
        <f t="shared" si="4"/>
        <v/>
      </c>
      <c r="L8" s="257" t="str">
        <f t="shared" si="4"/>
        <v/>
      </c>
      <c r="M8" s="257" t="str">
        <f t="shared" si="4"/>
        <v/>
      </c>
      <c r="N8" s="257" t="str">
        <f t="shared" si="4"/>
        <v/>
      </c>
      <c r="O8" s="257" t="str">
        <f t="shared" si="4"/>
        <v/>
      </c>
      <c r="P8" s="257" t="str">
        <f t="shared" si="4"/>
        <v/>
      </c>
      <c r="Q8" s="257" t="str">
        <f t="shared" si="4"/>
        <v/>
      </c>
      <c r="R8" s="273" t="s">
        <v>673</v>
      </c>
      <c r="S8" s="273" t="s">
        <v>674</v>
      </c>
      <c r="T8" s="268"/>
      <c r="U8" s="269"/>
      <c r="V8" s="260" t="s">
        <v>464</v>
      </c>
      <c r="W8" s="274" t="s">
        <v>675</v>
      </c>
      <c r="X8" s="274" t="s">
        <v>676</v>
      </c>
      <c r="Y8" s="274" t="s">
        <v>677</v>
      </c>
      <c r="Z8" s="266" t="str">
        <f t="shared" si="5"/>
        <v>1 = not at all; 3 = sometimes (once very few years); 5 = regularly</v>
      </c>
      <c r="AA8" s="267" t="s">
        <v>498</v>
      </c>
    </row>
    <row r="9" spans="1:28" hidden="1" x14ac:dyDescent="0.35">
      <c r="A9" s="257" t="str">
        <f t="shared" si="1"/>
        <v>SFM005C</v>
      </c>
      <c r="B9" s="275" t="s">
        <v>123</v>
      </c>
      <c r="C9" s="271" t="s">
        <v>146</v>
      </c>
      <c r="D9" s="259">
        <v>3</v>
      </c>
      <c r="E9" s="260" t="s">
        <v>75</v>
      </c>
      <c r="F9" s="257" t="str">
        <f t="shared" si="2"/>
        <v>SFM</v>
      </c>
      <c r="G9" s="257" t="str">
        <f t="shared" si="3"/>
        <v>relevant</v>
      </c>
      <c r="H9" s="257" t="s">
        <v>81</v>
      </c>
      <c r="I9" s="257">
        <f t="shared" si="4"/>
        <v>1</v>
      </c>
      <c r="J9" s="257" t="str">
        <f t="shared" si="4"/>
        <v/>
      </c>
      <c r="K9" s="257" t="str">
        <f t="shared" si="4"/>
        <v/>
      </c>
      <c r="L9" s="257" t="str">
        <f t="shared" si="4"/>
        <v/>
      </c>
      <c r="M9" s="257" t="str">
        <f t="shared" si="4"/>
        <v/>
      </c>
      <c r="N9" s="257" t="str">
        <f t="shared" si="4"/>
        <v/>
      </c>
      <c r="O9" s="257" t="str">
        <f t="shared" si="4"/>
        <v/>
      </c>
      <c r="P9" s="257" t="str">
        <f t="shared" si="4"/>
        <v/>
      </c>
      <c r="Q9" s="257" t="str">
        <f t="shared" si="4"/>
        <v/>
      </c>
      <c r="R9" s="273" t="s">
        <v>678</v>
      </c>
      <c r="S9" s="273" t="s">
        <v>679</v>
      </c>
      <c r="T9" s="268" t="s">
        <v>680</v>
      </c>
      <c r="U9" s="269" t="s">
        <v>681</v>
      </c>
      <c r="V9" s="260" t="s">
        <v>464</v>
      </c>
      <c r="W9" s="274" t="s">
        <v>682</v>
      </c>
      <c r="X9" s="274" t="s">
        <v>683</v>
      </c>
      <c r="Y9" s="274" t="s">
        <v>684</v>
      </c>
      <c r="Z9" s="266" t="str">
        <f t="shared" si="5"/>
        <v>Only a minority of members participates ; A fair amount of the members of the collective participates; the majority of members of the collective participates</v>
      </c>
      <c r="AA9" s="270" t="s">
        <v>685</v>
      </c>
    </row>
    <row r="10" spans="1:28" hidden="1" x14ac:dyDescent="0.35">
      <c r="A10" s="257" t="str">
        <f t="shared" si="1"/>
        <v>SFM006C</v>
      </c>
      <c r="B10" s="275" t="s">
        <v>124</v>
      </c>
      <c r="C10" s="271" t="s">
        <v>146</v>
      </c>
      <c r="D10" s="259">
        <v>2</v>
      </c>
      <c r="E10" s="260" t="s">
        <v>74</v>
      </c>
      <c r="F10" s="257" t="str">
        <f t="shared" si="2"/>
        <v>SFM</v>
      </c>
      <c r="G10" s="257" t="str">
        <f t="shared" si="3"/>
        <v>relevant</v>
      </c>
      <c r="H10" s="257" t="s">
        <v>81</v>
      </c>
      <c r="I10" s="257">
        <f t="shared" si="4"/>
        <v>1</v>
      </c>
      <c r="J10" s="257" t="str">
        <f t="shared" si="4"/>
        <v/>
      </c>
      <c r="K10" s="257" t="str">
        <f t="shared" si="4"/>
        <v/>
      </c>
      <c r="L10" s="257" t="str">
        <f t="shared" si="4"/>
        <v/>
      </c>
      <c r="M10" s="257" t="str">
        <f t="shared" si="4"/>
        <v/>
      </c>
      <c r="N10" s="257" t="str">
        <f t="shared" si="4"/>
        <v/>
      </c>
      <c r="O10" s="257" t="str">
        <f t="shared" si="4"/>
        <v/>
      </c>
      <c r="P10" s="257" t="str">
        <f t="shared" si="4"/>
        <v/>
      </c>
      <c r="Q10" s="257" t="str">
        <f t="shared" si="4"/>
        <v/>
      </c>
      <c r="R10" s="273" t="s">
        <v>686</v>
      </c>
      <c r="S10" s="273" t="s">
        <v>687</v>
      </c>
      <c r="T10" s="268" t="s">
        <v>688</v>
      </c>
      <c r="U10" s="269" t="s">
        <v>689</v>
      </c>
      <c r="V10" s="260" t="s">
        <v>463</v>
      </c>
      <c r="W10" s="260" t="s">
        <v>1105</v>
      </c>
      <c r="X10" s="260" t="s">
        <v>1106</v>
      </c>
      <c r="Y10" s="260" t="s">
        <v>1107</v>
      </c>
      <c r="Z10" s="266" t="str">
        <f t="shared" si="5"/>
        <v>Decision-making in the REC is not effective; Decision-making in the REC is moderately effective; Decision-making in the REC is highly effective</v>
      </c>
      <c r="AA10" s="270" t="s">
        <v>690</v>
      </c>
    </row>
    <row r="11" spans="1:28" hidden="1" x14ac:dyDescent="0.35">
      <c r="A11" s="257" t="str">
        <f t="shared" si="1"/>
        <v>SFM007C</v>
      </c>
      <c r="B11" s="275" t="s">
        <v>125</v>
      </c>
      <c r="C11" s="271" t="s">
        <v>146</v>
      </c>
      <c r="D11" s="259">
        <v>3</v>
      </c>
      <c r="E11" s="260" t="s">
        <v>73</v>
      </c>
      <c r="F11" s="257" t="str">
        <f t="shared" si="2"/>
        <v>SFM</v>
      </c>
      <c r="G11" s="257" t="str">
        <f t="shared" si="3"/>
        <v>relevant</v>
      </c>
      <c r="H11" s="257" t="s">
        <v>81</v>
      </c>
      <c r="I11" s="257">
        <f t="shared" si="4"/>
        <v>1</v>
      </c>
      <c r="J11" s="257" t="str">
        <f t="shared" si="4"/>
        <v/>
      </c>
      <c r="K11" s="257" t="str">
        <f t="shared" si="4"/>
        <v/>
      </c>
      <c r="L11" s="257" t="str">
        <f t="shared" si="4"/>
        <v/>
      </c>
      <c r="M11" s="257" t="str">
        <f t="shared" si="4"/>
        <v/>
      </c>
      <c r="N11" s="257" t="str">
        <f t="shared" si="4"/>
        <v/>
      </c>
      <c r="O11" s="257" t="str">
        <f t="shared" si="4"/>
        <v/>
      </c>
      <c r="P11" s="257" t="str">
        <f t="shared" si="4"/>
        <v/>
      </c>
      <c r="Q11" s="257" t="str">
        <f t="shared" si="4"/>
        <v/>
      </c>
      <c r="R11" s="272" t="s">
        <v>691</v>
      </c>
      <c r="S11" s="272" t="s">
        <v>692</v>
      </c>
      <c r="T11" s="268" t="s">
        <v>693</v>
      </c>
      <c r="U11" s="269" t="s">
        <v>694</v>
      </c>
      <c r="V11" s="260" t="s">
        <v>463</v>
      </c>
      <c r="W11" s="274" t="s">
        <v>695</v>
      </c>
      <c r="X11" s="274" t="s">
        <v>696</v>
      </c>
      <c r="Y11" s="274" t="s">
        <v>697</v>
      </c>
      <c r="Z11" s="266" t="str">
        <f t="shared" si="5"/>
        <v>1 = to a low degree; 3 = to a fair degree; 5 = to a high degree</v>
      </c>
      <c r="AA11" s="267" t="s">
        <v>72</v>
      </c>
    </row>
    <row r="12" spans="1:28" hidden="1" x14ac:dyDescent="0.35">
      <c r="A12" s="257" t="str">
        <f t="shared" si="1"/>
        <v>SFM021C</v>
      </c>
      <c r="B12" s="275" t="s">
        <v>1057</v>
      </c>
      <c r="C12" s="271" t="s">
        <v>146</v>
      </c>
      <c r="D12" s="259">
        <v>3</v>
      </c>
      <c r="E12" s="260" t="s">
        <v>73</v>
      </c>
      <c r="F12" s="257" t="str">
        <f t="shared" si="2"/>
        <v>SFM</v>
      </c>
      <c r="G12" s="257" t="str">
        <f t="shared" si="3"/>
        <v>relevant</v>
      </c>
      <c r="H12" s="257" t="s">
        <v>81</v>
      </c>
      <c r="I12" s="257">
        <f t="shared" si="4"/>
        <v>1</v>
      </c>
      <c r="J12" s="257" t="str">
        <f t="shared" si="4"/>
        <v/>
      </c>
      <c r="K12" s="257" t="str">
        <f t="shared" si="4"/>
        <v/>
      </c>
      <c r="L12" s="257" t="str">
        <f t="shared" si="4"/>
        <v/>
      </c>
      <c r="M12" s="257" t="str">
        <f t="shared" si="4"/>
        <v/>
      </c>
      <c r="N12" s="257" t="str">
        <f t="shared" si="4"/>
        <v/>
      </c>
      <c r="O12" s="257" t="str">
        <f t="shared" si="4"/>
        <v/>
      </c>
      <c r="P12" s="257" t="str">
        <f t="shared" si="4"/>
        <v/>
      </c>
      <c r="Q12" s="257" t="str">
        <f t="shared" si="4"/>
        <v/>
      </c>
      <c r="R12" s="273" t="s">
        <v>135</v>
      </c>
      <c r="S12" s="273" t="s">
        <v>698</v>
      </c>
      <c r="T12" s="268"/>
      <c r="U12" s="269"/>
      <c r="V12" s="260" t="s">
        <v>463</v>
      </c>
      <c r="W12" s="260" t="s">
        <v>1108</v>
      </c>
      <c r="X12" s="260" t="s">
        <v>1109</v>
      </c>
      <c r="Y12" s="260" t="s">
        <v>1110</v>
      </c>
      <c r="Z12" s="266" t="str">
        <f t="shared" si="5"/>
        <v>The composition of the REC board does not change; The composition of the REC board changes ocassionally (every 3-5 years); The composition of the REC board changes frequently (every 1-2 years)</v>
      </c>
      <c r="AA12" s="270" t="s">
        <v>699</v>
      </c>
    </row>
    <row r="13" spans="1:28" hidden="1" x14ac:dyDescent="0.35">
      <c r="A13" s="257" t="str">
        <f t="shared" si="1"/>
        <v>SFM008T</v>
      </c>
      <c r="B13" s="275" t="s">
        <v>126</v>
      </c>
      <c r="C13" s="271" t="s">
        <v>163</v>
      </c>
      <c r="D13" s="259">
        <v>1</v>
      </c>
      <c r="E13" s="260" t="s">
        <v>71</v>
      </c>
      <c r="F13" s="257" t="str">
        <f t="shared" si="2"/>
        <v>SFM</v>
      </c>
      <c r="G13" s="257" t="str">
        <f t="shared" si="3"/>
        <v>relevant</v>
      </c>
      <c r="H13" s="257" t="s">
        <v>81</v>
      </c>
      <c r="I13" s="257">
        <f t="shared" si="4"/>
        <v>1</v>
      </c>
      <c r="J13" s="257" t="str">
        <f t="shared" si="4"/>
        <v/>
      </c>
      <c r="K13" s="257" t="str">
        <f t="shared" si="4"/>
        <v/>
      </c>
      <c r="L13" s="257" t="str">
        <f t="shared" si="4"/>
        <v/>
      </c>
      <c r="M13" s="257" t="str">
        <f t="shared" si="4"/>
        <v/>
      </c>
      <c r="N13" s="257" t="str">
        <f t="shared" si="4"/>
        <v/>
      </c>
      <c r="O13" s="257" t="str">
        <f t="shared" si="4"/>
        <v/>
      </c>
      <c r="P13" s="257" t="str">
        <f t="shared" si="4"/>
        <v/>
      </c>
      <c r="Q13" s="257" t="str">
        <f t="shared" si="4"/>
        <v/>
      </c>
      <c r="R13" s="273" t="s">
        <v>700</v>
      </c>
      <c r="S13" s="273" t="s">
        <v>701</v>
      </c>
      <c r="T13" s="268"/>
      <c r="U13" s="269"/>
      <c r="V13" s="260" t="s">
        <v>463</v>
      </c>
      <c r="W13" s="260" t="s">
        <v>464</v>
      </c>
      <c r="X13" s="260"/>
      <c r="Y13" s="260" t="s">
        <v>464</v>
      </c>
      <c r="Z13" s="266" t="str">
        <f t="shared" si="5"/>
        <v/>
      </c>
      <c r="AA13" s="270" t="s">
        <v>702</v>
      </c>
    </row>
    <row r="14" spans="1:28" hidden="1" x14ac:dyDescent="0.35">
      <c r="A14" s="257" t="str">
        <f t="shared" si="1"/>
        <v>SFM008C</v>
      </c>
      <c r="B14" s="275" t="s">
        <v>126</v>
      </c>
      <c r="C14" s="271" t="s">
        <v>146</v>
      </c>
      <c r="D14" s="259">
        <v>2</v>
      </c>
      <c r="E14" s="260" t="s">
        <v>71</v>
      </c>
      <c r="F14" s="257" t="str">
        <f t="shared" si="2"/>
        <v>SFM</v>
      </c>
      <c r="G14" s="257" t="str">
        <f t="shared" si="3"/>
        <v>relevant</v>
      </c>
      <c r="H14" s="257" t="s">
        <v>81</v>
      </c>
      <c r="I14" s="257">
        <f t="shared" si="4"/>
        <v>1</v>
      </c>
      <c r="J14" s="257" t="str">
        <f t="shared" si="4"/>
        <v/>
      </c>
      <c r="K14" s="257" t="str">
        <f t="shared" si="4"/>
        <v/>
      </c>
      <c r="L14" s="257" t="str">
        <f t="shared" si="4"/>
        <v/>
      </c>
      <c r="M14" s="257" t="str">
        <f t="shared" si="4"/>
        <v/>
      </c>
      <c r="N14" s="257" t="str">
        <f t="shared" si="4"/>
        <v/>
      </c>
      <c r="O14" s="257" t="str">
        <f t="shared" si="4"/>
        <v/>
      </c>
      <c r="P14" s="257" t="str">
        <f t="shared" si="4"/>
        <v/>
      </c>
      <c r="Q14" s="257" t="str">
        <f t="shared" si="4"/>
        <v/>
      </c>
      <c r="R14" s="261" t="s">
        <v>703</v>
      </c>
      <c r="S14" s="273" t="s">
        <v>704</v>
      </c>
      <c r="T14" s="268" t="s">
        <v>680</v>
      </c>
      <c r="U14" s="269" t="s">
        <v>705</v>
      </c>
      <c r="V14" s="260" t="s">
        <v>464</v>
      </c>
      <c r="W14" s="274" t="s">
        <v>706</v>
      </c>
      <c r="X14" s="274" t="s">
        <v>707</v>
      </c>
      <c r="Y14" s="274" t="s">
        <v>708</v>
      </c>
      <c r="Z14" s="266" t="str">
        <f t="shared" si="5"/>
        <v>The shared vision of the REC seens outdated. ; The shared vision of the RECS seems somewhat up to date; The shared vision of the REC appears up to date.</v>
      </c>
      <c r="AA14" s="267" t="s">
        <v>397</v>
      </c>
    </row>
    <row r="15" spans="1:28" hidden="1" x14ac:dyDescent="0.35">
      <c r="A15" s="257" t="str">
        <f t="shared" si="1"/>
        <v>SFM009C</v>
      </c>
      <c r="B15" s="275" t="s">
        <v>275</v>
      </c>
      <c r="C15" s="271" t="s">
        <v>146</v>
      </c>
      <c r="D15" s="259">
        <v>1</v>
      </c>
      <c r="E15" s="260" t="s">
        <v>276</v>
      </c>
      <c r="F15" s="257" t="str">
        <f t="shared" si="2"/>
        <v>SFM</v>
      </c>
      <c r="G15" s="257" t="str">
        <f t="shared" si="3"/>
        <v>relevant</v>
      </c>
      <c r="H15" s="257" t="s">
        <v>81</v>
      </c>
      <c r="I15" s="257">
        <f t="shared" si="4"/>
        <v>1</v>
      </c>
      <c r="J15" s="257" t="str">
        <f t="shared" si="4"/>
        <v/>
      </c>
      <c r="K15" s="257" t="str">
        <f t="shared" si="4"/>
        <v/>
      </c>
      <c r="L15" s="257" t="str">
        <f t="shared" si="4"/>
        <v/>
      </c>
      <c r="M15" s="257" t="str">
        <f t="shared" si="4"/>
        <v/>
      </c>
      <c r="N15" s="257" t="str">
        <f t="shared" si="4"/>
        <v/>
      </c>
      <c r="O15" s="257" t="str">
        <f t="shared" si="4"/>
        <v/>
      </c>
      <c r="P15" s="257" t="str">
        <f t="shared" si="4"/>
        <v/>
      </c>
      <c r="Q15" s="257" t="str">
        <f t="shared" si="4"/>
        <v/>
      </c>
      <c r="R15" s="261" t="s">
        <v>709</v>
      </c>
      <c r="S15" s="273" t="s">
        <v>335</v>
      </c>
      <c r="T15" s="268" t="s">
        <v>710</v>
      </c>
      <c r="U15" s="269" t="s">
        <v>689</v>
      </c>
      <c r="V15" s="260" t="s">
        <v>464</v>
      </c>
      <c r="W15" s="274" t="s">
        <v>711</v>
      </c>
      <c r="X15" s="274" t="s">
        <v>712</v>
      </c>
      <c r="Y15" s="274" t="s">
        <v>713</v>
      </c>
      <c r="Z15" s="266" t="str">
        <f t="shared" si="5"/>
        <v>1 = No goals nor pathways have been defined.; 3 = Goals have been defined, but no pathways.; 5 = Both goals and pathways have been defined.</v>
      </c>
      <c r="AA15" s="276" t="s">
        <v>526</v>
      </c>
    </row>
    <row r="16" spans="1:28" hidden="1" x14ac:dyDescent="0.35">
      <c r="A16" s="257" t="str">
        <f t="shared" si="1"/>
        <v>SFM010C</v>
      </c>
      <c r="B16" s="275" t="s">
        <v>277</v>
      </c>
      <c r="C16" s="271" t="s">
        <v>146</v>
      </c>
      <c r="D16" s="259">
        <v>1</v>
      </c>
      <c r="E16" s="260" t="s">
        <v>336</v>
      </c>
      <c r="F16" s="257" t="str">
        <f t="shared" si="2"/>
        <v>SFM</v>
      </c>
      <c r="G16" s="257" t="str">
        <f t="shared" si="3"/>
        <v>relevant</v>
      </c>
      <c r="H16" s="257" t="s">
        <v>81</v>
      </c>
      <c r="I16" s="257">
        <f t="shared" si="4"/>
        <v>1</v>
      </c>
      <c r="J16" s="257" t="str">
        <f t="shared" si="4"/>
        <v/>
      </c>
      <c r="K16" s="257" t="str">
        <f t="shared" si="4"/>
        <v/>
      </c>
      <c r="L16" s="257" t="str">
        <f t="shared" si="4"/>
        <v/>
      </c>
      <c r="M16" s="257" t="str">
        <f t="shared" si="4"/>
        <v/>
      </c>
      <c r="N16" s="257" t="str">
        <f t="shared" si="4"/>
        <v/>
      </c>
      <c r="O16" s="257" t="str">
        <f t="shared" si="4"/>
        <v/>
      </c>
      <c r="P16" s="257" t="str">
        <f t="shared" si="4"/>
        <v/>
      </c>
      <c r="Q16" s="257" t="str">
        <f t="shared" si="4"/>
        <v/>
      </c>
      <c r="R16" s="261" t="s">
        <v>714</v>
      </c>
      <c r="S16" s="273" t="s">
        <v>715</v>
      </c>
      <c r="T16" s="268" t="s">
        <v>680</v>
      </c>
      <c r="U16" s="269" t="s">
        <v>716</v>
      </c>
      <c r="V16" s="260" t="s">
        <v>464</v>
      </c>
      <c r="W16" s="274" t="s">
        <v>717</v>
      </c>
      <c r="X16" s="274" t="s">
        <v>718</v>
      </c>
      <c r="Y16" s="274" t="s">
        <v>719</v>
      </c>
      <c r="Z16" s="266" t="str">
        <f t="shared" si="5"/>
        <v>1 = low alignment between vision and expectations of members.; 3 = Moderate alignment between vision and expectations of members.; 5 = High degree of alignment between vision and expectations of memebers.</v>
      </c>
      <c r="AA16" s="270" t="s">
        <v>720</v>
      </c>
    </row>
    <row r="17" spans="1:27" hidden="1" x14ac:dyDescent="0.35">
      <c r="A17" s="257" t="str">
        <f t="shared" si="1"/>
        <v>SFM011C</v>
      </c>
      <c r="B17" s="275" t="s">
        <v>278</v>
      </c>
      <c r="C17" s="271" t="s">
        <v>146</v>
      </c>
      <c r="D17" s="259">
        <v>1</v>
      </c>
      <c r="E17" s="260" t="s">
        <v>279</v>
      </c>
      <c r="F17" s="257" t="str">
        <f t="shared" si="2"/>
        <v>SFM</v>
      </c>
      <c r="G17" s="257" t="str">
        <f t="shared" si="3"/>
        <v>relevant</v>
      </c>
      <c r="H17" s="257" t="s">
        <v>81</v>
      </c>
      <c r="I17" s="257">
        <f t="shared" si="4"/>
        <v>1</v>
      </c>
      <c r="J17" s="257" t="str">
        <f t="shared" si="4"/>
        <v/>
      </c>
      <c r="K17" s="257" t="str">
        <f t="shared" si="4"/>
        <v/>
      </c>
      <c r="L17" s="257" t="str">
        <f t="shared" si="4"/>
        <v/>
      </c>
      <c r="M17" s="257" t="str">
        <f t="shared" si="4"/>
        <v/>
      </c>
      <c r="N17" s="257" t="str">
        <f t="shared" si="4"/>
        <v/>
      </c>
      <c r="O17" s="257" t="str">
        <f t="shared" si="4"/>
        <v/>
      </c>
      <c r="P17" s="257" t="str">
        <f t="shared" si="4"/>
        <v/>
      </c>
      <c r="Q17" s="257" t="str">
        <f t="shared" si="4"/>
        <v/>
      </c>
      <c r="R17" s="261" t="s">
        <v>721</v>
      </c>
      <c r="S17" s="273" t="s">
        <v>722</v>
      </c>
      <c r="T17" s="268" t="s">
        <v>723</v>
      </c>
      <c r="U17" s="269" t="s">
        <v>724</v>
      </c>
      <c r="V17" s="260" t="s">
        <v>464</v>
      </c>
      <c r="W17" s="274" t="s">
        <v>725</v>
      </c>
      <c r="X17" s="274" t="s">
        <v>726</v>
      </c>
      <c r="Y17" s="274" t="s">
        <v>727</v>
      </c>
      <c r="Z17" s="266" t="str">
        <f t="shared" si="5"/>
        <v>1 = The REC is not embedded in a social network and does not have access to its resources.; 3 = The REC is moderatly embedded in a social network and does have some access to its resources.; 5 = The REC's is well embedded in a social network and does well mobilizing its resources</v>
      </c>
      <c r="AA17" s="270" t="s">
        <v>728</v>
      </c>
    </row>
    <row r="18" spans="1:27" hidden="1" x14ac:dyDescent="0.35">
      <c r="A18" s="257" t="str">
        <f t="shared" si="1"/>
        <v>SFM013C</v>
      </c>
      <c r="B18" s="275" t="s">
        <v>281</v>
      </c>
      <c r="C18" s="271" t="s">
        <v>146</v>
      </c>
      <c r="D18" s="259">
        <v>2</v>
      </c>
      <c r="E18" s="260" t="s">
        <v>1058</v>
      </c>
      <c r="F18" s="257" t="str">
        <f t="shared" si="2"/>
        <v>SFM</v>
      </c>
      <c r="G18" s="257" t="str">
        <f t="shared" si="3"/>
        <v>relevant</v>
      </c>
      <c r="H18" s="257" t="s">
        <v>81</v>
      </c>
      <c r="I18" s="257">
        <f t="shared" si="4"/>
        <v>1</v>
      </c>
      <c r="J18" s="257" t="str">
        <f t="shared" si="4"/>
        <v/>
      </c>
      <c r="K18" s="257" t="str">
        <f t="shared" si="4"/>
        <v/>
      </c>
      <c r="L18" s="257" t="str">
        <f t="shared" si="4"/>
        <v/>
      </c>
      <c r="M18" s="257" t="str">
        <f t="shared" si="4"/>
        <v/>
      </c>
      <c r="N18" s="257" t="str">
        <f t="shared" si="4"/>
        <v/>
      </c>
      <c r="O18" s="257" t="str">
        <f t="shared" si="4"/>
        <v/>
      </c>
      <c r="P18" s="257" t="str">
        <f t="shared" si="4"/>
        <v/>
      </c>
      <c r="Q18" s="257" t="str">
        <f t="shared" si="4"/>
        <v/>
      </c>
      <c r="R18" s="261" t="s">
        <v>729</v>
      </c>
      <c r="S18" s="273" t="s">
        <v>730</v>
      </c>
      <c r="T18" s="268" t="s">
        <v>731</v>
      </c>
      <c r="U18" s="386" t="s">
        <v>1088</v>
      </c>
      <c r="V18" s="260" t="s">
        <v>464</v>
      </c>
      <c r="W18" s="274" t="s">
        <v>1085</v>
      </c>
      <c r="X18" s="274" t="s">
        <v>1086</v>
      </c>
      <c r="Y18" s="274" t="s">
        <v>733</v>
      </c>
      <c r="Z18" s="266" t="str">
        <f t="shared" si="5"/>
        <v>1 = To a low extent empowered; 3 = To a moderate extent empowered.; To a large extent empowered.</v>
      </c>
      <c r="AA18" s="270" t="s">
        <v>1087</v>
      </c>
    </row>
    <row r="19" spans="1:27" hidden="1" x14ac:dyDescent="0.35">
      <c r="A19" s="257" t="str">
        <f t="shared" si="1"/>
        <v>SFM021C</v>
      </c>
      <c r="B19" s="275" t="s">
        <v>1057</v>
      </c>
      <c r="C19" s="271" t="s">
        <v>146</v>
      </c>
      <c r="D19" s="259">
        <v>2</v>
      </c>
      <c r="E19" s="260" t="s">
        <v>1059</v>
      </c>
      <c r="F19" s="257" t="str">
        <f t="shared" si="2"/>
        <v>SFM</v>
      </c>
      <c r="G19" s="257" t="str">
        <f t="shared" si="3"/>
        <v>relevant</v>
      </c>
      <c r="H19" s="257" t="s">
        <v>81</v>
      </c>
      <c r="I19" s="257">
        <f t="shared" si="4"/>
        <v>1</v>
      </c>
      <c r="J19" s="257"/>
      <c r="K19" s="257"/>
      <c r="L19" s="257"/>
      <c r="M19" s="257"/>
      <c r="N19" s="257"/>
      <c r="O19" s="257"/>
      <c r="P19" s="257"/>
      <c r="Q19" s="257"/>
      <c r="R19" s="261" t="s">
        <v>735</v>
      </c>
      <c r="S19" s="273" t="s">
        <v>736</v>
      </c>
      <c r="T19" s="268"/>
      <c r="U19" s="269" t="s">
        <v>732</v>
      </c>
      <c r="V19" s="260"/>
      <c r="W19" s="274" t="s">
        <v>1085</v>
      </c>
      <c r="X19" s="274" t="s">
        <v>1086</v>
      </c>
      <c r="Y19" s="274" t="s">
        <v>733</v>
      </c>
      <c r="Z19" s="266" t="str">
        <f t="shared" si="5"/>
        <v>1 = To a low extent empowered; 3 = To a moderate extent empowered.; To a large extent empowered.</v>
      </c>
      <c r="AA19" s="270" t="s">
        <v>734</v>
      </c>
    </row>
    <row r="20" spans="1:27" hidden="1" x14ac:dyDescent="0.35">
      <c r="A20" s="257" t="str">
        <f t="shared" si="1"/>
        <v>SFM014C</v>
      </c>
      <c r="B20" s="275" t="s">
        <v>282</v>
      </c>
      <c r="C20" s="271" t="s">
        <v>146</v>
      </c>
      <c r="D20" s="259">
        <v>2</v>
      </c>
      <c r="E20" s="260" t="s">
        <v>285</v>
      </c>
      <c r="F20" s="257" t="str">
        <f t="shared" si="2"/>
        <v>SFM</v>
      </c>
      <c r="G20" s="257" t="str">
        <f t="shared" si="3"/>
        <v>relevant</v>
      </c>
      <c r="H20" s="257" t="s">
        <v>81</v>
      </c>
      <c r="I20" s="257">
        <f t="shared" si="4"/>
        <v>1</v>
      </c>
      <c r="J20" s="257" t="str">
        <f t="shared" si="4"/>
        <v/>
      </c>
      <c r="K20" s="257" t="str">
        <f t="shared" si="4"/>
        <v/>
      </c>
      <c r="L20" s="257" t="str">
        <f t="shared" si="4"/>
        <v/>
      </c>
      <c r="M20" s="257" t="str">
        <f t="shared" si="4"/>
        <v/>
      </c>
      <c r="N20" s="257" t="str">
        <f t="shared" si="4"/>
        <v/>
      </c>
      <c r="O20" s="257" t="str">
        <f t="shared" si="4"/>
        <v/>
      </c>
      <c r="P20" s="257" t="str">
        <f t="shared" si="4"/>
        <v/>
      </c>
      <c r="Q20" s="257" t="str">
        <f t="shared" si="4"/>
        <v/>
      </c>
      <c r="R20" s="261" t="s">
        <v>737</v>
      </c>
      <c r="S20" s="273" t="s">
        <v>340</v>
      </c>
      <c r="T20" s="268"/>
      <c r="U20" s="269"/>
      <c r="V20" s="260" t="s">
        <v>464</v>
      </c>
      <c r="W20" s="274" t="s">
        <v>738</v>
      </c>
      <c r="X20" s="274" t="s">
        <v>739</v>
      </c>
      <c r="Y20" s="274" t="s">
        <v>740</v>
      </c>
      <c r="Z20" s="266" t="str">
        <f t="shared" si="5"/>
        <v>1 = To a low extent; 3 = To a moderate extent; 3 To a high extent</v>
      </c>
      <c r="AA20" s="267" t="s">
        <v>289</v>
      </c>
    </row>
    <row r="21" spans="1:27" hidden="1" x14ac:dyDescent="0.35">
      <c r="A21" s="257" t="str">
        <f t="shared" si="1"/>
        <v>SFM015T</v>
      </c>
      <c r="B21" s="275" t="s">
        <v>283</v>
      </c>
      <c r="C21" s="271" t="s">
        <v>163</v>
      </c>
      <c r="D21" s="259">
        <v>3</v>
      </c>
      <c r="E21" s="277" t="s">
        <v>741</v>
      </c>
      <c r="F21" s="257" t="str">
        <f t="shared" si="2"/>
        <v>SFM</v>
      </c>
      <c r="G21" s="257" t="str">
        <f t="shared" si="3"/>
        <v>relevant</v>
      </c>
      <c r="H21" s="257" t="s">
        <v>81</v>
      </c>
      <c r="I21" s="257">
        <f t="shared" ref="I21:Q42" si="6">IF(ISERR(SEARCH(I$3,$H21)),"",1)</f>
        <v>1</v>
      </c>
      <c r="J21" s="257" t="str">
        <f t="shared" si="6"/>
        <v/>
      </c>
      <c r="K21" s="257" t="str">
        <f t="shared" si="6"/>
        <v/>
      </c>
      <c r="L21" s="257" t="str">
        <f t="shared" si="6"/>
        <v/>
      </c>
      <c r="M21" s="257" t="str">
        <f t="shared" si="6"/>
        <v/>
      </c>
      <c r="N21" s="257" t="str">
        <f t="shared" si="6"/>
        <v/>
      </c>
      <c r="O21" s="257" t="str">
        <f t="shared" si="6"/>
        <v/>
      </c>
      <c r="P21" s="257" t="str">
        <f t="shared" si="6"/>
        <v/>
      </c>
      <c r="Q21" s="257" t="str">
        <f t="shared" si="6"/>
        <v/>
      </c>
      <c r="R21" s="278" t="s">
        <v>1066</v>
      </c>
      <c r="S21" s="273" t="s">
        <v>430</v>
      </c>
      <c r="T21" s="268"/>
      <c r="U21" s="269"/>
      <c r="V21" s="274" t="s">
        <v>742</v>
      </c>
      <c r="W21" s="260"/>
      <c r="X21" s="260"/>
      <c r="Y21" s="260"/>
      <c r="Z21" s="266" t="str">
        <f t="shared" si="5"/>
        <v/>
      </c>
      <c r="AA21" s="270" t="s">
        <v>743</v>
      </c>
    </row>
    <row r="22" spans="1:27" hidden="1" x14ac:dyDescent="0.35">
      <c r="A22" s="257" t="str">
        <f t="shared" si="1"/>
        <v>SFM016C</v>
      </c>
      <c r="B22" s="275" t="s">
        <v>284</v>
      </c>
      <c r="C22" s="271" t="s">
        <v>146</v>
      </c>
      <c r="D22" s="259">
        <v>3</v>
      </c>
      <c r="E22" s="260" t="s">
        <v>288</v>
      </c>
      <c r="F22" s="257" t="str">
        <f t="shared" si="2"/>
        <v>SFM</v>
      </c>
      <c r="G22" s="257" t="str">
        <f t="shared" si="3"/>
        <v>relevant</v>
      </c>
      <c r="H22" s="257" t="s">
        <v>81</v>
      </c>
      <c r="I22" s="257">
        <f t="shared" si="6"/>
        <v>1</v>
      </c>
      <c r="J22" s="257" t="str">
        <f t="shared" si="6"/>
        <v/>
      </c>
      <c r="K22" s="257" t="str">
        <f t="shared" si="6"/>
        <v/>
      </c>
      <c r="L22" s="257" t="str">
        <f t="shared" si="6"/>
        <v/>
      </c>
      <c r="M22" s="257" t="str">
        <f t="shared" si="6"/>
        <v/>
      </c>
      <c r="N22" s="257" t="str">
        <f t="shared" si="6"/>
        <v/>
      </c>
      <c r="O22" s="257" t="str">
        <f t="shared" si="6"/>
        <v/>
      </c>
      <c r="P22" s="257" t="str">
        <f t="shared" si="6"/>
        <v/>
      </c>
      <c r="Q22" s="257" t="str">
        <f t="shared" si="6"/>
        <v/>
      </c>
      <c r="R22" s="261" t="s">
        <v>431</v>
      </c>
      <c r="S22" s="273" t="s">
        <v>432</v>
      </c>
      <c r="T22" s="268" t="s">
        <v>744</v>
      </c>
      <c r="U22" s="269" t="s">
        <v>745</v>
      </c>
      <c r="V22" s="274" t="s">
        <v>742</v>
      </c>
      <c r="W22" s="260" t="s">
        <v>1111</v>
      </c>
      <c r="X22" s="260" t="s">
        <v>1112</v>
      </c>
      <c r="Y22" s="260" t="s">
        <v>1113</v>
      </c>
      <c r="Z22" s="266" t="str">
        <f t="shared" si="5"/>
        <v>Unaware; Somewhat aware; Aware</v>
      </c>
      <c r="AA22" s="276" t="s">
        <v>525</v>
      </c>
    </row>
    <row r="23" spans="1:27" hidden="1" x14ac:dyDescent="0.35">
      <c r="A23" s="279" t="s">
        <v>746</v>
      </c>
      <c r="B23" s="280" t="s">
        <v>747</v>
      </c>
      <c r="C23" s="281" t="s">
        <v>163</v>
      </c>
      <c r="D23" s="282">
        <v>1</v>
      </c>
      <c r="E23" s="277" t="s">
        <v>748</v>
      </c>
      <c r="F23" s="279" t="str">
        <f t="shared" si="2"/>
        <v>SFM</v>
      </c>
      <c r="G23" s="279" t="s">
        <v>749</v>
      </c>
      <c r="H23" s="279" t="s">
        <v>81</v>
      </c>
      <c r="I23" s="279">
        <f t="shared" si="6"/>
        <v>1</v>
      </c>
      <c r="J23" s="279" t="str">
        <f t="shared" si="6"/>
        <v/>
      </c>
      <c r="K23" s="279" t="str">
        <f t="shared" si="6"/>
        <v/>
      </c>
      <c r="L23" s="279" t="str">
        <f t="shared" si="6"/>
        <v/>
      </c>
      <c r="M23" s="279" t="str">
        <f t="shared" si="6"/>
        <v/>
      </c>
      <c r="N23" s="279" t="str">
        <f t="shared" si="6"/>
        <v/>
      </c>
      <c r="O23" s="279" t="str">
        <f t="shared" si="6"/>
        <v/>
      </c>
      <c r="P23" s="279" t="str">
        <f t="shared" si="6"/>
        <v/>
      </c>
      <c r="Q23" s="279" t="str">
        <f t="shared" si="6"/>
        <v/>
      </c>
      <c r="R23" s="278" t="s">
        <v>750</v>
      </c>
      <c r="S23" s="272" t="s">
        <v>751</v>
      </c>
      <c r="T23" s="268" t="s">
        <v>752</v>
      </c>
      <c r="U23" s="269" t="s">
        <v>753</v>
      </c>
      <c r="V23" s="274" t="s">
        <v>463</v>
      </c>
      <c r="W23" s="260"/>
      <c r="X23" s="260"/>
      <c r="Y23" s="260"/>
      <c r="Z23" s="266" t="str">
        <f t="shared" si="5"/>
        <v/>
      </c>
      <c r="AA23" s="276" t="s">
        <v>1</v>
      </c>
    </row>
    <row r="24" spans="1:27" hidden="1" x14ac:dyDescent="0.35">
      <c r="A24" s="279" t="s">
        <v>754</v>
      </c>
      <c r="B24" s="280" t="s">
        <v>755</v>
      </c>
      <c r="C24" s="281" t="s">
        <v>146</v>
      </c>
      <c r="D24" s="282">
        <v>3</v>
      </c>
      <c r="E24" s="277" t="s">
        <v>756</v>
      </c>
      <c r="F24" s="279" t="str">
        <f t="shared" si="2"/>
        <v>SFM</v>
      </c>
      <c r="G24" s="279" t="s">
        <v>749</v>
      </c>
      <c r="H24" s="279" t="s">
        <v>81</v>
      </c>
      <c r="I24" s="279">
        <f t="shared" si="6"/>
        <v>1</v>
      </c>
      <c r="J24" s="279" t="str">
        <f t="shared" si="6"/>
        <v/>
      </c>
      <c r="K24" s="279" t="str">
        <f t="shared" si="6"/>
        <v/>
      </c>
      <c r="L24" s="279" t="str">
        <f t="shared" si="6"/>
        <v/>
      </c>
      <c r="M24" s="279" t="str">
        <f t="shared" si="6"/>
        <v/>
      </c>
      <c r="N24" s="279" t="str">
        <f t="shared" si="6"/>
        <v/>
      </c>
      <c r="O24" s="279" t="str">
        <f t="shared" si="6"/>
        <v/>
      </c>
      <c r="P24" s="279" t="str">
        <f t="shared" si="6"/>
        <v/>
      </c>
      <c r="Q24" s="279" t="str">
        <f t="shared" si="6"/>
        <v/>
      </c>
      <c r="R24" s="278" t="s">
        <v>757</v>
      </c>
      <c r="S24" s="272" t="s">
        <v>758</v>
      </c>
      <c r="T24" s="268" t="s">
        <v>759</v>
      </c>
      <c r="U24" s="269" t="s">
        <v>753</v>
      </c>
      <c r="V24" s="268"/>
      <c r="W24" s="277" t="s">
        <v>760</v>
      </c>
      <c r="X24" s="277" t="s">
        <v>761</v>
      </c>
      <c r="Y24" s="277" t="s">
        <v>762</v>
      </c>
      <c r="Z24" s="266" t="str">
        <f t="shared" si="5"/>
        <v>1= No household is reached; 3 = Between 1 and 5 households are reached; 5 = More than 5 households are reached</v>
      </c>
      <c r="AA24" s="276" t="s">
        <v>1</v>
      </c>
    </row>
    <row r="25" spans="1:27" hidden="1" x14ac:dyDescent="0.35">
      <c r="A25" s="279" t="s">
        <v>763</v>
      </c>
      <c r="B25" s="280" t="s">
        <v>764</v>
      </c>
      <c r="C25" s="281" t="s">
        <v>146</v>
      </c>
      <c r="D25" s="282">
        <v>2</v>
      </c>
      <c r="E25" s="277" t="s">
        <v>765</v>
      </c>
      <c r="F25" s="279" t="str">
        <f t="shared" si="2"/>
        <v>SFM</v>
      </c>
      <c r="G25" s="279" t="s">
        <v>749</v>
      </c>
      <c r="H25" s="279" t="s">
        <v>81</v>
      </c>
      <c r="I25" s="279">
        <f t="shared" si="6"/>
        <v>1</v>
      </c>
      <c r="J25" s="279" t="str">
        <f t="shared" si="6"/>
        <v/>
      </c>
      <c r="K25" s="279" t="str">
        <f t="shared" si="6"/>
        <v/>
      </c>
      <c r="L25" s="279" t="str">
        <f t="shared" si="6"/>
        <v/>
      </c>
      <c r="M25" s="279" t="str">
        <f t="shared" si="6"/>
        <v/>
      </c>
      <c r="N25" s="279" t="str">
        <f t="shared" si="6"/>
        <v/>
      </c>
      <c r="O25" s="279" t="str">
        <f t="shared" si="6"/>
        <v/>
      </c>
      <c r="P25" s="279" t="str">
        <f t="shared" si="6"/>
        <v/>
      </c>
      <c r="Q25" s="279" t="str">
        <f t="shared" si="6"/>
        <v/>
      </c>
      <c r="R25" s="278" t="s">
        <v>766</v>
      </c>
      <c r="S25" s="272" t="s">
        <v>767</v>
      </c>
      <c r="T25" s="268" t="s">
        <v>752</v>
      </c>
      <c r="U25" s="269" t="s">
        <v>753</v>
      </c>
      <c r="V25" s="268"/>
      <c r="W25" s="277" t="s">
        <v>768</v>
      </c>
      <c r="X25" s="277" t="s">
        <v>769</v>
      </c>
      <c r="Y25" s="277" t="s">
        <v>770</v>
      </c>
      <c r="Z25" s="266" t="str">
        <f t="shared" si="5"/>
        <v>1 = No governance structure used (adhocracy); 3 = Loosely structured governance structure applied (bottom-up; e.g. 'holocracy'); 5 = Highly structured, top down governance structure applied.</v>
      </c>
      <c r="AA25" s="276" t="s">
        <v>1</v>
      </c>
    </row>
    <row r="26" spans="1:27" hidden="1" x14ac:dyDescent="0.35">
      <c r="A26" s="279" t="s">
        <v>771</v>
      </c>
      <c r="B26" s="280" t="s">
        <v>772</v>
      </c>
      <c r="C26" s="281" t="s">
        <v>146</v>
      </c>
      <c r="D26" s="282">
        <v>2</v>
      </c>
      <c r="E26" s="277" t="s">
        <v>773</v>
      </c>
      <c r="F26" s="279" t="str">
        <f t="shared" si="2"/>
        <v>SFM</v>
      </c>
      <c r="G26" s="279" t="s">
        <v>749</v>
      </c>
      <c r="H26" s="279" t="s">
        <v>81</v>
      </c>
      <c r="I26" s="279">
        <v>1</v>
      </c>
      <c r="J26" s="279" t="str">
        <f t="shared" si="6"/>
        <v/>
      </c>
      <c r="K26" s="279" t="str">
        <f t="shared" si="6"/>
        <v/>
      </c>
      <c r="L26" s="279" t="str">
        <f t="shared" si="6"/>
        <v/>
      </c>
      <c r="M26" s="279" t="str">
        <f t="shared" si="6"/>
        <v/>
      </c>
      <c r="N26" s="279" t="str">
        <f t="shared" si="6"/>
        <v/>
      </c>
      <c r="O26" s="279" t="str">
        <f t="shared" si="6"/>
        <v/>
      </c>
      <c r="P26" s="279" t="str">
        <f t="shared" si="6"/>
        <v/>
      </c>
      <c r="Q26" s="279" t="str">
        <f t="shared" si="6"/>
        <v/>
      </c>
      <c r="R26" s="278" t="s">
        <v>774</v>
      </c>
      <c r="S26" s="272" t="s">
        <v>775</v>
      </c>
      <c r="T26" s="268" t="s">
        <v>752</v>
      </c>
      <c r="U26" s="269" t="s">
        <v>753</v>
      </c>
      <c r="V26" s="268"/>
      <c r="W26" s="277" t="s">
        <v>776</v>
      </c>
      <c r="X26" s="277" t="s">
        <v>777</v>
      </c>
      <c r="Y26" s="277" t="s">
        <v>778</v>
      </c>
      <c r="Z26" s="266" t="str">
        <f t="shared" si="5"/>
        <v>1 = No differentiation between strategic and operational circles; 3 = Moderate differentiation between strategic and operation group cicrles; 5 = Clear differentiation between strategic and operation group circles</v>
      </c>
      <c r="AA26" s="276" t="s">
        <v>1</v>
      </c>
    </row>
    <row r="27" spans="1:27" hidden="1" x14ac:dyDescent="0.35">
      <c r="A27" s="257" t="str">
        <f t="shared" si="1"/>
        <v>SFK001T</v>
      </c>
      <c r="B27" s="275" t="s">
        <v>127</v>
      </c>
      <c r="C27" s="271" t="s">
        <v>163</v>
      </c>
      <c r="D27" s="259">
        <v>3</v>
      </c>
      <c r="E27" s="260" t="s">
        <v>70</v>
      </c>
      <c r="F27" s="257" t="str">
        <f t="shared" si="2"/>
        <v>SFK</v>
      </c>
      <c r="G27" s="257" t="str">
        <f t="shared" si="3"/>
        <v>relevant</v>
      </c>
      <c r="H27" s="257" t="s">
        <v>81</v>
      </c>
      <c r="I27" s="257">
        <f t="shared" si="6"/>
        <v>1</v>
      </c>
      <c r="J27" s="257" t="str">
        <f t="shared" si="6"/>
        <v/>
      </c>
      <c r="K27" s="257" t="str">
        <f t="shared" si="6"/>
        <v/>
      </c>
      <c r="L27" s="257" t="str">
        <f t="shared" si="6"/>
        <v/>
      </c>
      <c r="M27" s="257" t="str">
        <f t="shared" si="6"/>
        <v/>
      </c>
      <c r="N27" s="257" t="str">
        <f t="shared" si="6"/>
        <v/>
      </c>
      <c r="O27" s="257" t="str">
        <f t="shared" si="6"/>
        <v/>
      </c>
      <c r="P27" s="257" t="str">
        <f t="shared" si="6"/>
        <v/>
      </c>
      <c r="Q27" s="257" t="str">
        <f t="shared" si="6"/>
        <v/>
      </c>
      <c r="R27" s="273" t="s">
        <v>137</v>
      </c>
      <c r="S27" s="273" t="s">
        <v>156</v>
      </c>
      <c r="T27" s="268"/>
      <c r="U27" s="269"/>
      <c r="V27" s="260" t="s">
        <v>463</v>
      </c>
      <c r="W27" s="260" t="s">
        <v>464</v>
      </c>
      <c r="X27" s="260"/>
      <c r="Y27" s="260"/>
      <c r="Z27" s="266" t="str">
        <f t="shared" si="5"/>
        <v/>
      </c>
      <c r="AA27" s="270" t="s">
        <v>779</v>
      </c>
    </row>
    <row r="28" spans="1:27" hidden="1" x14ac:dyDescent="0.35">
      <c r="A28" s="257" t="str">
        <f t="shared" si="1"/>
        <v>SFK001C</v>
      </c>
      <c r="B28" s="275" t="s">
        <v>127</v>
      </c>
      <c r="C28" s="271" t="s">
        <v>146</v>
      </c>
      <c r="D28" s="259">
        <v>3</v>
      </c>
      <c r="E28" s="260" t="s">
        <v>70</v>
      </c>
      <c r="F28" s="257" t="str">
        <f t="shared" si="2"/>
        <v>SFK</v>
      </c>
      <c r="G28" s="257" t="str">
        <f t="shared" si="3"/>
        <v>relevant</v>
      </c>
      <c r="H28" s="257" t="s">
        <v>81</v>
      </c>
      <c r="I28" s="279">
        <v>2</v>
      </c>
      <c r="J28" s="257" t="str">
        <f t="shared" si="6"/>
        <v/>
      </c>
      <c r="K28" s="257" t="str">
        <f t="shared" si="6"/>
        <v/>
      </c>
      <c r="L28" s="257" t="str">
        <f t="shared" si="6"/>
        <v/>
      </c>
      <c r="M28" s="257" t="str">
        <f t="shared" si="6"/>
        <v/>
      </c>
      <c r="N28" s="257" t="str">
        <f t="shared" si="6"/>
        <v/>
      </c>
      <c r="O28" s="257" t="str">
        <f t="shared" si="6"/>
        <v/>
      </c>
      <c r="P28" s="257" t="str">
        <f t="shared" si="6"/>
        <v/>
      </c>
      <c r="Q28" s="257" t="str">
        <f t="shared" si="6"/>
        <v/>
      </c>
      <c r="R28" s="273" t="s">
        <v>780</v>
      </c>
      <c r="S28" s="273" t="s">
        <v>157</v>
      </c>
      <c r="T28" s="268"/>
      <c r="U28" s="269"/>
      <c r="V28" s="260" t="s">
        <v>464</v>
      </c>
      <c r="W28" s="274" t="s">
        <v>781</v>
      </c>
      <c r="X28" s="274" t="s">
        <v>782</v>
      </c>
      <c r="Y28" s="274" t="s">
        <v>783</v>
      </c>
      <c r="Z28" s="266" t="str">
        <f t="shared" si="5"/>
        <v>Poor degree of ledership; Moderate degree of leadership; Well-established leadership (with satisfied members)</v>
      </c>
      <c r="AA28" s="270" t="s">
        <v>784</v>
      </c>
    </row>
    <row r="29" spans="1:27" hidden="1" x14ac:dyDescent="0.35">
      <c r="A29" s="257" t="str">
        <f t="shared" si="1"/>
        <v>SFK002T</v>
      </c>
      <c r="B29" s="275" t="s">
        <v>128</v>
      </c>
      <c r="C29" s="271" t="s">
        <v>163</v>
      </c>
      <c r="D29" s="283">
        <v>2</v>
      </c>
      <c r="E29" s="260" t="s">
        <v>457</v>
      </c>
      <c r="F29" s="257" t="str">
        <f t="shared" si="2"/>
        <v>SFK</v>
      </c>
      <c r="G29" s="257" t="str">
        <f t="shared" si="3"/>
        <v>relevant</v>
      </c>
      <c r="H29" s="257" t="s">
        <v>81</v>
      </c>
      <c r="I29" s="257">
        <f t="shared" si="6"/>
        <v>1</v>
      </c>
      <c r="J29" s="257" t="str">
        <f t="shared" si="6"/>
        <v/>
      </c>
      <c r="K29" s="257" t="str">
        <f t="shared" si="6"/>
        <v/>
      </c>
      <c r="L29" s="257" t="str">
        <f t="shared" si="6"/>
        <v/>
      </c>
      <c r="M29" s="257" t="str">
        <f t="shared" si="6"/>
        <v/>
      </c>
      <c r="N29" s="257" t="str">
        <f t="shared" si="6"/>
        <v/>
      </c>
      <c r="O29" s="257" t="str">
        <f t="shared" si="6"/>
        <v/>
      </c>
      <c r="P29" s="257" t="str">
        <f t="shared" si="6"/>
        <v/>
      </c>
      <c r="Q29" s="257" t="str">
        <f t="shared" si="6"/>
        <v/>
      </c>
      <c r="R29" s="273" t="s">
        <v>785</v>
      </c>
      <c r="S29" s="273" t="s">
        <v>158</v>
      </c>
      <c r="T29" s="268"/>
      <c r="U29" s="269"/>
      <c r="V29" s="260" t="s">
        <v>463</v>
      </c>
      <c r="W29" s="260" t="s">
        <v>464</v>
      </c>
      <c r="X29" s="260"/>
      <c r="Y29" s="260" t="s">
        <v>464</v>
      </c>
      <c r="Z29" s="266" t="str">
        <f t="shared" si="5"/>
        <v/>
      </c>
      <c r="AA29" s="270" t="s">
        <v>786</v>
      </c>
    </row>
    <row r="30" spans="1:27" hidden="1" x14ac:dyDescent="0.35">
      <c r="A30" s="257" t="str">
        <f t="shared" si="1"/>
        <v>SFK002C</v>
      </c>
      <c r="B30" s="275" t="s">
        <v>128</v>
      </c>
      <c r="C30" s="271" t="s">
        <v>146</v>
      </c>
      <c r="D30" s="283">
        <v>2</v>
      </c>
      <c r="E30" s="260" t="s">
        <v>457</v>
      </c>
      <c r="F30" s="257" t="str">
        <f t="shared" si="2"/>
        <v>SFK</v>
      </c>
      <c r="G30" s="257" t="str">
        <f t="shared" si="3"/>
        <v>relevant</v>
      </c>
      <c r="H30" s="257" t="s">
        <v>81</v>
      </c>
      <c r="I30" s="257">
        <f t="shared" si="6"/>
        <v>1</v>
      </c>
      <c r="J30" s="257" t="str">
        <f t="shared" si="6"/>
        <v/>
      </c>
      <c r="K30" s="257" t="str">
        <f t="shared" si="6"/>
        <v/>
      </c>
      <c r="L30" s="257" t="str">
        <f t="shared" si="6"/>
        <v/>
      </c>
      <c r="M30" s="257" t="str">
        <f t="shared" si="6"/>
        <v/>
      </c>
      <c r="N30" s="257" t="str">
        <f t="shared" si="6"/>
        <v/>
      </c>
      <c r="O30" s="257" t="str">
        <f t="shared" si="6"/>
        <v/>
      </c>
      <c r="P30" s="257" t="str">
        <f t="shared" si="6"/>
        <v/>
      </c>
      <c r="Q30" s="257" t="str">
        <f t="shared" si="6"/>
        <v/>
      </c>
      <c r="R30" s="273" t="s">
        <v>193</v>
      </c>
      <c r="S30" s="273" t="s">
        <v>159</v>
      </c>
      <c r="T30" s="268"/>
      <c r="U30" s="269"/>
      <c r="V30" s="260" t="s">
        <v>464</v>
      </c>
      <c r="W30" s="260" t="s">
        <v>338</v>
      </c>
      <c r="X30" s="274" t="s">
        <v>787</v>
      </c>
      <c r="Y30" s="260" t="s">
        <v>339</v>
      </c>
      <c r="Z30" s="266" t="str">
        <f t="shared" si="5"/>
        <v>high fluctuation, no building up of staff experience; Moderate fluctuation of no. of staff members. ; low fluctuation, strategic recruitment of new staff members</v>
      </c>
      <c r="AA30" s="270" t="s">
        <v>788</v>
      </c>
    </row>
    <row r="31" spans="1:27" x14ac:dyDescent="0.35">
      <c r="A31" s="257" t="str">
        <f t="shared" si="1"/>
        <v>SFK003C</v>
      </c>
      <c r="B31" s="275" t="s">
        <v>129</v>
      </c>
      <c r="C31" s="271" t="s">
        <v>146</v>
      </c>
      <c r="D31" s="259">
        <v>4</v>
      </c>
      <c r="E31" s="260" t="s">
        <v>458</v>
      </c>
      <c r="F31" s="257" t="str">
        <f t="shared" si="2"/>
        <v>SFK</v>
      </c>
      <c r="G31" s="257" t="str">
        <f t="shared" si="3"/>
        <v>relevant</v>
      </c>
      <c r="H31" s="257" t="s">
        <v>81</v>
      </c>
      <c r="I31" s="257">
        <f t="shared" si="6"/>
        <v>1</v>
      </c>
      <c r="J31" s="257" t="str">
        <f t="shared" si="6"/>
        <v/>
      </c>
      <c r="K31" s="257" t="str">
        <f t="shared" si="6"/>
        <v/>
      </c>
      <c r="L31" s="257" t="str">
        <f t="shared" si="6"/>
        <v/>
      </c>
      <c r="M31" s="257" t="str">
        <f t="shared" si="6"/>
        <v/>
      </c>
      <c r="N31" s="257" t="str">
        <f t="shared" si="6"/>
        <v/>
      </c>
      <c r="O31" s="257" t="str">
        <f t="shared" si="6"/>
        <v/>
      </c>
      <c r="P31" s="257" t="str">
        <f t="shared" si="6"/>
        <v/>
      </c>
      <c r="Q31" s="257" t="str">
        <f t="shared" si="6"/>
        <v/>
      </c>
      <c r="R31" s="273" t="s">
        <v>1060</v>
      </c>
      <c r="S31" s="273" t="s">
        <v>1061</v>
      </c>
      <c r="T31" s="268" t="s">
        <v>789</v>
      </c>
      <c r="U31" s="269" t="s">
        <v>790</v>
      </c>
      <c r="V31" s="260" t="s">
        <v>464</v>
      </c>
      <c r="W31" s="274" t="s">
        <v>791</v>
      </c>
      <c r="X31" s="274" t="s">
        <v>792</v>
      </c>
      <c r="Y31" s="274" t="s">
        <v>793</v>
      </c>
      <c r="Z31" s="266" t="str">
        <f t="shared" si="5"/>
        <v>low degree of diversity of skills &amp; competences among personnel; Moderate degree of diversity of skills &amp; competences among personnel; High degree of diversity of skills &amp; competences among personnel</v>
      </c>
      <c r="AA31" s="270" t="s">
        <v>794</v>
      </c>
    </row>
    <row r="32" spans="1:27" x14ac:dyDescent="0.35">
      <c r="A32" s="257" t="str">
        <f t="shared" si="1"/>
        <v>SFK004C</v>
      </c>
      <c r="B32" s="275" t="s">
        <v>130</v>
      </c>
      <c r="C32" s="271" t="s">
        <v>146</v>
      </c>
      <c r="D32" s="259">
        <v>4</v>
      </c>
      <c r="E32" s="260" t="s">
        <v>69</v>
      </c>
      <c r="F32" s="257" t="str">
        <f t="shared" si="2"/>
        <v>SFK</v>
      </c>
      <c r="G32" s="257" t="str">
        <f t="shared" si="3"/>
        <v>relevant</v>
      </c>
      <c r="H32" s="257" t="s">
        <v>81</v>
      </c>
      <c r="I32" s="257">
        <f t="shared" si="6"/>
        <v>1</v>
      </c>
      <c r="J32" s="257" t="str">
        <f t="shared" si="6"/>
        <v/>
      </c>
      <c r="K32" s="257" t="str">
        <f t="shared" si="6"/>
        <v/>
      </c>
      <c r="L32" s="257" t="str">
        <f t="shared" si="6"/>
        <v/>
      </c>
      <c r="M32" s="257" t="str">
        <f t="shared" si="6"/>
        <v/>
      </c>
      <c r="N32" s="257" t="str">
        <f t="shared" si="6"/>
        <v/>
      </c>
      <c r="O32" s="257" t="str">
        <f t="shared" si="6"/>
        <v/>
      </c>
      <c r="P32" s="257" t="str">
        <f t="shared" si="6"/>
        <v/>
      </c>
      <c r="Q32" s="257" t="str">
        <f t="shared" si="6"/>
        <v/>
      </c>
      <c r="R32" s="273" t="s">
        <v>795</v>
      </c>
      <c r="S32" s="273" t="s">
        <v>182</v>
      </c>
      <c r="T32" s="268" t="s">
        <v>796</v>
      </c>
      <c r="U32" s="269" t="s">
        <v>797</v>
      </c>
      <c r="V32" s="260" t="s">
        <v>464</v>
      </c>
      <c r="W32" s="260" t="s">
        <v>68</v>
      </c>
      <c r="X32" s="260"/>
      <c r="Y32" s="260" t="s">
        <v>67</v>
      </c>
      <c r="Z32" s="266" t="str">
        <f t="shared" si="5"/>
        <v>low workforce availability, sporadic presence at meetings; high workforce availability, all key personnel are present at all meetings</v>
      </c>
      <c r="AA32" s="267" t="s">
        <v>398</v>
      </c>
    </row>
    <row r="33" spans="1:27" hidden="1" x14ac:dyDescent="0.35">
      <c r="A33" s="257" t="str">
        <f t="shared" si="1"/>
        <v>SFK005T</v>
      </c>
      <c r="B33" s="275" t="s">
        <v>131</v>
      </c>
      <c r="C33" s="271" t="s">
        <v>163</v>
      </c>
      <c r="D33" s="259">
        <v>1</v>
      </c>
      <c r="E33" s="260" t="s">
        <v>459</v>
      </c>
      <c r="F33" s="257" t="str">
        <f t="shared" si="2"/>
        <v>SFK</v>
      </c>
      <c r="G33" s="257" t="str">
        <f t="shared" si="3"/>
        <v>relevant</v>
      </c>
      <c r="H33" s="257" t="s">
        <v>81</v>
      </c>
      <c r="I33" s="279">
        <v>2</v>
      </c>
      <c r="J33" s="257" t="str">
        <f t="shared" si="6"/>
        <v/>
      </c>
      <c r="K33" s="257" t="str">
        <f t="shared" si="6"/>
        <v/>
      </c>
      <c r="L33" s="257" t="str">
        <f t="shared" si="6"/>
        <v/>
      </c>
      <c r="M33" s="257" t="str">
        <f t="shared" si="6"/>
        <v/>
      </c>
      <c r="N33" s="257" t="str">
        <f t="shared" si="6"/>
        <v/>
      </c>
      <c r="O33" s="257" t="str">
        <f t="shared" si="6"/>
        <v/>
      </c>
      <c r="P33" s="257" t="str">
        <f t="shared" si="6"/>
        <v/>
      </c>
      <c r="Q33" s="257" t="str">
        <f t="shared" si="6"/>
        <v/>
      </c>
      <c r="R33" s="273" t="s">
        <v>139</v>
      </c>
      <c r="S33" s="273" t="s">
        <v>184</v>
      </c>
      <c r="T33" s="268" t="s">
        <v>798</v>
      </c>
      <c r="U33" s="269" t="s">
        <v>799</v>
      </c>
      <c r="V33" s="260" t="s">
        <v>463</v>
      </c>
      <c r="W33" s="260" t="s">
        <v>464</v>
      </c>
      <c r="X33" s="260"/>
      <c r="Y33" s="260" t="s">
        <v>464</v>
      </c>
      <c r="Z33" s="266" t="str">
        <f t="shared" si="5"/>
        <v/>
      </c>
      <c r="AA33" s="267" t="s">
        <v>400</v>
      </c>
    </row>
    <row r="34" spans="1:27" hidden="1" x14ac:dyDescent="0.35">
      <c r="A34" s="257" t="str">
        <f t="shared" si="1"/>
        <v>SFK005C</v>
      </c>
      <c r="B34" s="275" t="s">
        <v>131</v>
      </c>
      <c r="C34" s="271" t="s">
        <v>146</v>
      </c>
      <c r="D34" s="259">
        <v>2</v>
      </c>
      <c r="E34" s="260" t="s">
        <v>459</v>
      </c>
      <c r="F34" s="257" t="str">
        <f t="shared" si="2"/>
        <v>SFK</v>
      </c>
      <c r="G34" s="257" t="str">
        <f t="shared" si="3"/>
        <v>relevant</v>
      </c>
      <c r="H34" s="257" t="s">
        <v>81</v>
      </c>
      <c r="I34" s="279">
        <v>2</v>
      </c>
      <c r="J34" s="257" t="str">
        <f t="shared" si="6"/>
        <v/>
      </c>
      <c r="K34" s="257" t="str">
        <f t="shared" si="6"/>
        <v/>
      </c>
      <c r="L34" s="257" t="str">
        <f t="shared" si="6"/>
        <v/>
      </c>
      <c r="M34" s="257" t="str">
        <f t="shared" si="6"/>
        <v/>
      </c>
      <c r="N34" s="257" t="str">
        <f t="shared" si="6"/>
        <v/>
      </c>
      <c r="O34" s="257" t="str">
        <f t="shared" si="6"/>
        <v/>
      </c>
      <c r="P34" s="257" t="str">
        <f t="shared" si="6"/>
        <v/>
      </c>
      <c r="Q34" s="257" t="str">
        <f t="shared" si="6"/>
        <v/>
      </c>
      <c r="R34" s="273" t="s">
        <v>140</v>
      </c>
      <c r="S34" s="273" t="s">
        <v>185</v>
      </c>
      <c r="T34" s="268" t="s">
        <v>798</v>
      </c>
      <c r="U34" s="269" t="s">
        <v>799</v>
      </c>
      <c r="V34" s="260" t="s">
        <v>464</v>
      </c>
      <c r="W34" s="260" t="s">
        <v>66</v>
      </c>
      <c r="X34" s="260"/>
      <c r="Y34" s="260" t="s">
        <v>399</v>
      </c>
      <c r="Z34" s="266" t="str">
        <f t="shared" si="5"/>
        <v>key personnel command a limited skillset; key personnel command a skillset coherent with the REC activities</v>
      </c>
      <c r="AA34" s="267" t="s">
        <v>400</v>
      </c>
    </row>
    <row r="35" spans="1:27" hidden="1" x14ac:dyDescent="0.35">
      <c r="A35" s="257" t="str">
        <f t="shared" si="1"/>
        <v>SFK006C</v>
      </c>
      <c r="B35" s="275" t="s">
        <v>132</v>
      </c>
      <c r="C35" s="271" t="s">
        <v>146</v>
      </c>
      <c r="D35" s="259">
        <v>2</v>
      </c>
      <c r="E35" s="260" t="s">
        <v>65</v>
      </c>
      <c r="F35" s="257" t="str">
        <f t="shared" si="2"/>
        <v>SFK</v>
      </c>
      <c r="G35" s="257" t="str">
        <f t="shared" si="3"/>
        <v>relevant</v>
      </c>
      <c r="H35" s="257" t="s">
        <v>81</v>
      </c>
      <c r="I35" s="257">
        <f t="shared" si="6"/>
        <v>1</v>
      </c>
      <c r="J35" s="257" t="str">
        <f t="shared" si="6"/>
        <v/>
      </c>
      <c r="K35" s="257" t="str">
        <f t="shared" si="6"/>
        <v/>
      </c>
      <c r="L35" s="257" t="str">
        <f t="shared" si="6"/>
        <v/>
      </c>
      <c r="M35" s="257" t="str">
        <f t="shared" si="6"/>
        <v/>
      </c>
      <c r="N35" s="257" t="str">
        <f t="shared" si="6"/>
        <v/>
      </c>
      <c r="O35" s="257" t="str">
        <f t="shared" si="6"/>
        <v/>
      </c>
      <c r="P35" s="257" t="str">
        <f t="shared" si="6"/>
        <v/>
      </c>
      <c r="Q35" s="257" t="str">
        <f t="shared" si="6"/>
        <v/>
      </c>
      <c r="R35" s="273" t="s">
        <v>800</v>
      </c>
      <c r="S35" s="273" t="s">
        <v>186</v>
      </c>
      <c r="T35" s="268"/>
      <c r="U35" s="269"/>
      <c r="V35" s="260" t="s">
        <v>464</v>
      </c>
      <c r="W35" s="274" t="s">
        <v>801</v>
      </c>
      <c r="X35" s="274" t="s">
        <v>802</v>
      </c>
      <c r="Y35" s="274" t="s">
        <v>803</v>
      </c>
      <c r="Z35" s="266" t="str">
        <f t="shared" si="5"/>
        <v>infrequent (less than on a monthly basis); moderately (around on weekly basis); frequent (more than on a weekly basis)</v>
      </c>
      <c r="AA35" s="267" t="s">
        <v>401</v>
      </c>
    </row>
    <row r="36" spans="1:27" hidden="1" x14ac:dyDescent="0.35">
      <c r="A36" s="257" t="str">
        <f t="shared" si="1"/>
        <v>SFK007T</v>
      </c>
      <c r="B36" s="275" t="s">
        <v>133</v>
      </c>
      <c r="C36" s="271" t="s">
        <v>163</v>
      </c>
      <c r="D36" s="259">
        <v>2</v>
      </c>
      <c r="E36" s="260" t="s">
        <v>64</v>
      </c>
      <c r="F36" s="257" t="str">
        <f t="shared" si="2"/>
        <v>SFK</v>
      </c>
      <c r="G36" s="257" t="str">
        <f t="shared" si="3"/>
        <v>relevant</v>
      </c>
      <c r="H36" s="257" t="s">
        <v>81</v>
      </c>
      <c r="I36" s="257">
        <f t="shared" si="6"/>
        <v>1</v>
      </c>
      <c r="J36" s="257" t="str">
        <f t="shared" si="6"/>
        <v/>
      </c>
      <c r="K36" s="257" t="str">
        <f t="shared" si="6"/>
        <v/>
      </c>
      <c r="L36" s="257" t="str">
        <f t="shared" si="6"/>
        <v/>
      </c>
      <c r="M36" s="257" t="str">
        <f t="shared" si="6"/>
        <v/>
      </c>
      <c r="N36" s="257" t="str">
        <f t="shared" si="6"/>
        <v/>
      </c>
      <c r="O36" s="257" t="str">
        <f t="shared" si="6"/>
        <v/>
      </c>
      <c r="P36" s="257" t="str">
        <f t="shared" si="6"/>
        <v/>
      </c>
      <c r="Q36" s="257" t="str">
        <f t="shared" si="6"/>
        <v/>
      </c>
      <c r="R36" s="273" t="s">
        <v>149</v>
      </c>
      <c r="S36" s="273" t="s">
        <v>251</v>
      </c>
      <c r="T36" s="268" t="s">
        <v>804</v>
      </c>
      <c r="U36" s="269" t="s">
        <v>805</v>
      </c>
      <c r="V36" s="260" t="s">
        <v>463</v>
      </c>
      <c r="W36" s="260" t="s">
        <v>464</v>
      </c>
      <c r="X36" s="260"/>
      <c r="Y36" s="260" t="s">
        <v>464</v>
      </c>
      <c r="Z36" s="266" t="str">
        <f t="shared" si="5"/>
        <v/>
      </c>
      <c r="AA36" s="267" t="s">
        <v>402</v>
      </c>
    </row>
    <row r="37" spans="1:27" hidden="1" x14ac:dyDescent="0.35">
      <c r="A37" s="257" t="str">
        <f t="shared" si="1"/>
        <v>SFK007C</v>
      </c>
      <c r="B37" s="275" t="s">
        <v>133</v>
      </c>
      <c r="C37" s="271" t="s">
        <v>146</v>
      </c>
      <c r="D37" s="259">
        <v>3</v>
      </c>
      <c r="E37" s="260" t="s">
        <v>64</v>
      </c>
      <c r="F37" s="257" t="str">
        <f t="shared" si="2"/>
        <v>SFK</v>
      </c>
      <c r="G37" s="257" t="str">
        <f t="shared" si="3"/>
        <v>relevant</v>
      </c>
      <c r="H37" s="257" t="s">
        <v>81</v>
      </c>
      <c r="I37" s="257">
        <f t="shared" si="6"/>
        <v>1</v>
      </c>
      <c r="J37" s="257" t="str">
        <f t="shared" si="6"/>
        <v/>
      </c>
      <c r="K37" s="257" t="str">
        <f t="shared" si="6"/>
        <v/>
      </c>
      <c r="L37" s="257" t="str">
        <f t="shared" si="6"/>
        <v/>
      </c>
      <c r="M37" s="257" t="str">
        <f t="shared" si="6"/>
        <v/>
      </c>
      <c r="N37" s="257" t="str">
        <f t="shared" si="6"/>
        <v/>
      </c>
      <c r="O37" s="257" t="str">
        <f t="shared" si="6"/>
        <v/>
      </c>
      <c r="P37" s="257" t="str">
        <f t="shared" si="6"/>
        <v/>
      </c>
      <c r="Q37" s="257" t="str">
        <f t="shared" si="6"/>
        <v/>
      </c>
      <c r="R37" s="273" t="s">
        <v>150</v>
      </c>
      <c r="S37" s="273" t="s">
        <v>252</v>
      </c>
      <c r="T37" s="268"/>
      <c r="U37" s="269"/>
      <c r="V37" s="260" t="s">
        <v>464</v>
      </c>
      <c r="W37" s="274" t="s">
        <v>806</v>
      </c>
      <c r="X37" s="274" t="s">
        <v>807</v>
      </c>
      <c r="Y37" s="274" t="s">
        <v>808</v>
      </c>
      <c r="Z37" s="266" t="str">
        <f t="shared" si="5"/>
        <v>Management processes function poorly.; Maaagement processes function on a moderate level.; Management processes function fairly well</v>
      </c>
      <c r="AA37" s="267" t="s">
        <v>402</v>
      </c>
    </row>
    <row r="38" spans="1:27" hidden="1" x14ac:dyDescent="0.35">
      <c r="A38" s="257" t="str">
        <f t="shared" si="1"/>
        <v>SFK008C</v>
      </c>
      <c r="B38" s="275" t="s">
        <v>302</v>
      </c>
      <c r="C38" s="271" t="s">
        <v>146</v>
      </c>
      <c r="D38" s="259">
        <v>2</v>
      </c>
      <c r="E38" s="260" t="s">
        <v>291</v>
      </c>
      <c r="F38" s="257" t="str">
        <f t="shared" si="2"/>
        <v>SFK</v>
      </c>
      <c r="G38" s="257" t="str">
        <f t="shared" si="3"/>
        <v>relevant</v>
      </c>
      <c r="H38" s="257" t="s">
        <v>81</v>
      </c>
      <c r="I38" s="257">
        <f t="shared" si="6"/>
        <v>1</v>
      </c>
      <c r="J38" s="257" t="str">
        <f t="shared" si="6"/>
        <v/>
      </c>
      <c r="K38" s="257" t="str">
        <f t="shared" si="6"/>
        <v/>
      </c>
      <c r="L38" s="257" t="str">
        <f t="shared" si="6"/>
        <v/>
      </c>
      <c r="M38" s="257" t="str">
        <f t="shared" si="6"/>
        <v/>
      </c>
      <c r="N38" s="257" t="str">
        <f t="shared" si="6"/>
        <v/>
      </c>
      <c r="O38" s="257" t="str">
        <f t="shared" si="6"/>
        <v/>
      </c>
      <c r="P38" s="257" t="str">
        <f t="shared" si="6"/>
        <v/>
      </c>
      <c r="Q38" s="257" t="str">
        <f t="shared" si="6"/>
        <v/>
      </c>
      <c r="R38" s="273" t="s">
        <v>809</v>
      </c>
      <c r="S38" s="273" t="s">
        <v>408</v>
      </c>
      <c r="T38" s="268" t="s">
        <v>810</v>
      </c>
      <c r="U38" s="269" t="s">
        <v>811</v>
      </c>
      <c r="V38" s="260" t="s">
        <v>464</v>
      </c>
      <c r="W38" s="274" t="s">
        <v>812</v>
      </c>
      <c r="X38" s="274" t="s">
        <v>813</v>
      </c>
      <c r="Y38" s="274" t="s">
        <v>814</v>
      </c>
      <c r="Z38" s="266" t="str">
        <f t="shared" si="5"/>
        <v>The REC operates on its own, and does not use external resources; The REC  uses a limited amount of external resources; The REC is quite dependent and used a high amount of external resources.</v>
      </c>
      <c r="AA38" s="270" t="s">
        <v>815</v>
      </c>
    </row>
    <row r="39" spans="1:27" hidden="1" x14ac:dyDescent="0.35">
      <c r="A39" s="257" t="str">
        <f t="shared" si="1"/>
        <v>SFK009C</v>
      </c>
      <c r="B39" s="275" t="s">
        <v>303</v>
      </c>
      <c r="C39" s="271" t="s">
        <v>146</v>
      </c>
      <c r="D39" s="259">
        <v>2</v>
      </c>
      <c r="E39" s="260" t="s">
        <v>290</v>
      </c>
      <c r="F39" s="257" t="str">
        <f t="shared" si="2"/>
        <v>SFK</v>
      </c>
      <c r="G39" s="257" t="str">
        <f t="shared" si="3"/>
        <v>relevant</v>
      </c>
      <c r="H39" s="257" t="s">
        <v>81</v>
      </c>
      <c r="I39" s="257">
        <f t="shared" si="6"/>
        <v>1</v>
      </c>
      <c r="J39" s="257" t="str">
        <f t="shared" si="6"/>
        <v/>
      </c>
      <c r="K39" s="257" t="str">
        <f t="shared" si="6"/>
        <v/>
      </c>
      <c r="L39" s="257" t="str">
        <f t="shared" si="6"/>
        <v/>
      </c>
      <c r="M39" s="257" t="str">
        <f t="shared" si="6"/>
        <v/>
      </c>
      <c r="N39" s="257" t="str">
        <f t="shared" si="6"/>
        <v/>
      </c>
      <c r="O39" s="257" t="str">
        <f t="shared" si="6"/>
        <v/>
      </c>
      <c r="P39" s="257" t="str">
        <f t="shared" si="6"/>
        <v/>
      </c>
      <c r="Q39" s="257" t="str">
        <f t="shared" si="6"/>
        <v/>
      </c>
      <c r="R39" s="273" t="s">
        <v>816</v>
      </c>
      <c r="S39" s="273" t="s">
        <v>817</v>
      </c>
      <c r="T39" s="268" t="s">
        <v>818</v>
      </c>
      <c r="U39" s="269" t="s">
        <v>819</v>
      </c>
      <c r="V39" s="274" t="s">
        <v>742</v>
      </c>
      <c r="W39" s="260" t="s">
        <v>1114</v>
      </c>
      <c r="X39" s="260" t="s">
        <v>1115</v>
      </c>
      <c r="Y39" s="260" t="s">
        <v>1116</v>
      </c>
      <c r="Z39" s="266" t="str">
        <f t="shared" si="5"/>
        <v>To a low extent; To a moderate extent; To a high extent</v>
      </c>
      <c r="AA39" s="276" t="s">
        <v>525</v>
      </c>
    </row>
    <row r="40" spans="1:27" hidden="1" x14ac:dyDescent="0.35">
      <c r="A40" s="257" t="str">
        <f t="shared" si="1"/>
        <v>SFK010C</v>
      </c>
      <c r="B40" s="275" t="s">
        <v>314</v>
      </c>
      <c r="C40" s="271" t="s">
        <v>146</v>
      </c>
      <c r="D40" s="259">
        <v>2</v>
      </c>
      <c r="E40" s="260" t="s">
        <v>292</v>
      </c>
      <c r="F40" s="257" t="str">
        <f t="shared" si="2"/>
        <v>SFK</v>
      </c>
      <c r="G40" s="257" t="str">
        <f t="shared" si="3"/>
        <v>relevant</v>
      </c>
      <c r="H40" s="257" t="s">
        <v>81</v>
      </c>
      <c r="I40" s="257">
        <f t="shared" si="6"/>
        <v>1</v>
      </c>
      <c r="J40" s="257" t="str">
        <f t="shared" si="6"/>
        <v/>
      </c>
      <c r="K40" s="257" t="str">
        <f t="shared" si="6"/>
        <v/>
      </c>
      <c r="L40" s="257" t="str">
        <f t="shared" si="6"/>
        <v/>
      </c>
      <c r="M40" s="257" t="str">
        <f t="shared" si="6"/>
        <v/>
      </c>
      <c r="N40" s="257" t="str">
        <f t="shared" si="6"/>
        <v/>
      </c>
      <c r="O40" s="257" t="str">
        <f t="shared" si="6"/>
        <v/>
      </c>
      <c r="P40" s="257" t="str">
        <f t="shared" si="6"/>
        <v/>
      </c>
      <c r="Q40" s="257" t="str">
        <f t="shared" si="6"/>
        <v/>
      </c>
      <c r="R40" s="273" t="s">
        <v>315</v>
      </c>
      <c r="S40" s="273" t="s">
        <v>316</v>
      </c>
      <c r="T40" s="268"/>
      <c r="U40" s="269"/>
      <c r="V40" s="260" t="s">
        <v>464</v>
      </c>
      <c r="W40" s="274" t="s">
        <v>820</v>
      </c>
      <c r="X40" s="274" t="s">
        <v>821</v>
      </c>
      <c r="Y40" s="274" t="s">
        <v>822</v>
      </c>
      <c r="Z40" s="266" t="str">
        <f t="shared" si="5"/>
        <v>There is a low degree of diversity among supervisory board members.; There is a moderate degree of diversity among supervisory board members.; There is a high degree of diversity among supervisory board members.</v>
      </c>
      <c r="AA40" s="270" t="s">
        <v>823</v>
      </c>
    </row>
    <row r="41" spans="1:27" hidden="1" x14ac:dyDescent="0.35">
      <c r="A41" s="279" t="s">
        <v>824</v>
      </c>
      <c r="B41" s="280" t="s">
        <v>825</v>
      </c>
      <c r="C41" s="281" t="s">
        <v>146</v>
      </c>
      <c r="D41" s="282">
        <v>2</v>
      </c>
      <c r="E41" s="277" t="s">
        <v>826</v>
      </c>
      <c r="F41" s="279" t="str">
        <f t="shared" si="2"/>
        <v>SFK</v>
      </c>
      <c r="G41" s="279" t="s">
        <v>749</v>
      </c>
      <c r="H41" s="279" t="s">
        <v>81</v>
      </c>
      <c r="I41" s="279">
        <f t="shared" si="6"/>
        <v>1</v>
      </c>
      <c r="J41" s="279" t="str">
        <f t="shared" si="6"/>
        <v/>
      </c>
      <c r="K41" s="279" t="str">
        <f t="shared" si="6"/>
        <v/>
      </c>
      <c r="L41" s="279" t="str">
        <f t="shared" si="6"/>
        <v/>
      </c>
      <c r="M41" s="279" t="str">
        <f t="shared" si="6"/>
        <v/>
      </c>
      <c r="N41" s="279" t="str">
        <f t="shared" si="6"/>
        <v/>
      </c>
      <c r="O41" s="279" t="str">
        <f t="shared" si="6"/>
        <v/>
      </c>
      <c r="P41" s="279" t="str">
        <f t="shared" si="6"/>
        <v/>
      </c>
      <c r="Q41" s="279" t="str">
        <f t="shared" si="6"/>
        <v/>
      </c>
      <c r="R41" s="272" t="s">
        <v>827</v>
      </c>
      <c r="S41" s="272" t="s">
        <v>828</v>
      </c>
      <c r="T41" s="268" t="s">
        <v>752</v>
      </c>
      <c r="U41" s="269" t="s">
        <v>829</v>
      </c>
      <c r="V41" s="260"/>
      <c r="W41" s="274" t="s">
        <v>830</v>
      </c>
      <c r="X41" s="274" t="s">
        <v>831</v>
      </c>
      <c r="Y41" s="274" t="s">
        <v>832</v>
      </c>
      <c r="Z41" s="266" t="str">
        <f t="shared" si="5"/>
        <v>1 = Less than 5 active members; 3 = Between 5 and 10 active members; 3= More than 10 active members</v>
      </c>
      <c r="AA41" s="270" t="s">
        <v>1</v>
      </c>
    </row>
    <row r="42" spans="1:27" hidden="1" x14ac:dyDescent="0.35">
      <c r="A42" s="279" t="s">
        <v>833</v>
      </c>
      <c r="B42" s="280" t="s">
        <v>834</v>
      </c>
      <c r="C42" s="281" t="s">
        <v>146</v>
      </c>
      <c r="D42" s="282">
        <v>2</v>
      </c>
      <c r="E42" s="277" t="s">
        <v>835</v>
      </c>
      <c r="F42" s="279" t="str">
        <f t="shared" si="2"/>
        <v>SFK</v>
      </c>
      <c r="G42" s="279" t="s">
        <v>749</v>
      </c>
      <c r="H42" s="279" t="s">
        <v>81</v>
      </c>
      <c r="I42" s="279">
        <f t="shared" si="6"/>
        <v>1</v>
      </c>
      <c r="J42" s="279" t="str">
        <f t="shared" si="6"/>
        <v/>
      </c>
      <c r="K42" s="279" t="str">
        <f t="shared" si="6"/>
        <v/>
      </c>
      <c r="L42" s="279" t="str">
        <f t="shared" si="6"/>
        <v/>
      </c>
      <c r="M42" s="279" t="str">
        <f t="shared" si="6"/>
        <v/>
      </c>
      <c r="N42" s="279" t="str">
        <f t="shared" si="6"/>
        <v/>
      </c>
      <c r="O42" s="279" t="str">
        <f t="shared" si="6"/>
        <v/>
      </c>
      <c r="P42" s="279" t="str">
        <f t="shared" si="6"/>
        <v/>
      </c>
      <c r="Q42" s="279" t="str">
        <f t="shared" si="6"/>
        <v/>
      </c>
      <c r="R42" s="272" t="s">
        <v>836</v>
      </c>
      <c r="S42" s="272" t="s">
        <v>837</v>
      </c>
      <c r="T42" s="268"/>
      <c r="U42" s="269"/>
      <c r="V42" s="260"/>
      <c r="W42" s="274" t="s">
        <v>838</v>
      </c>
      <c r="X42" s="274" t="s">
        <v>839</v>
      </c>
      <c r="Y42" s="274" t="s">
        <v>840</v>
      </c>
      <c r="Z42" s="266" t="str">
        <f t="shared" si="5"/>
        <v>1 = Not representative; 3 = Somewhat representative; 5 = Representative</v>
      </c>
      <c r="AA42" s="270" t="s">
        <v>1</v>
      </c>
    </row>
    <row r="43" spans="1:27" hidden="1" x14ac:dyDescent="0.35">
      <c r="A43" s="257" t="str">
        <f t="shared" si="1"/>
        <v>FIN001C</v>
      </c>
      <c r="B43" s="275" t="s">
        <v>103</v>
      </c>
      <c r="C43" s="271" t="s">
        <v>146</v>
      </c>
      <c r="D43" s="259">
        <v>3</v>
      </c>
      <c r="E43" s="260" t="s">
        <v>63</v>
      </c>
      <c r="F43" s="257" t="str">
        <f t="shared" si="2"/>
        <v>FIN</v>
      </c>
      <c r="G43" s="257" t="str">
        <f t="shared" si="3"/>
        <v>relevant</v>
      </c>
      <c r="H43" s="257" t="s">
        <v>81</v>
      </c>
      <c r="I43" s="257">
        <f t="shared" ref="I43:Q58" si="7">IF(ISERR(SEARCH(I$3,$H43)),"",1)</f>
        <v>1</v>
      </c>
      <c r="J43" s="257" t="str">
        <f t="shared" si="7"/>
        <v/>
      </c>
      <c r="K43" s="257" t="str">
        <f t="shared" si="7"/>
        <v/>
      </c>
      <c r="L43" s="257" t="str">
        <f t="shared" si="7"/>
        <v/>
      </c>
      <c r="M43" s="257" t="str">
        <f t="shared" si="7"/>
        <v/>
      </c>
      <c r="N43" s="257" t="str">
        <f t="shared" si="7"/>
        <v/>
      </c>
      <c r="O43" s="257" t="str">
        <f t="shared" si="7"/>
        <v/>
      </c>
      <c r="P43" s="257" t="str">
        <f t="shared" si="7"/>
        <v/>
      </c>
      <c r="Q43" s="257" t="str">
        <f t="shared" si="7"/>
        <v/>
      </c>
      <c r="R43" s="273" t="s">
        <v>841</v>
      </c>
      <c r="S43" s="273" t="s">
        <v>842</v>
      </c>
      <c r="T43" s="268" t="s">
        <v>843</v>
      </c>
      <c r="U43" s="269" t="s">
        <v>844</v>
      </c>
      <c r="V43" s="274" t="s">
        <v>742</v>
      </c>
      <c r="W43" s="260" t="s">
        <v>1114</v>
      </c>
      <c r="X43" s="260" t="s">
        <v>1115</v>
      </c>
      <c r="Y43" s="260" t="s">
        <v>1116</v>
      </c>
      <c r="Z43" s="266" t="str">
        <f t="shared" si="5"/>
        <v>To a low extent; To a moderate extent; To a high extent</v>
      </c>
      <c r="AA43" s="270" t="s">
        <v>845</v>
      </c>
    </row>
    <row r="44" spans="1:27" hidden="1" x14ac:dyDescent="0.35">
      <c r="A44" s="257" t="str">
        <f t="shared" si="1"/>
        <v>FIN002T</v>
      </c>
      <c r="B44" s="275" t="s">
        <v>104</v>
      </c>
      <c r="C44" s="271" t="s">
        <v>163</v>
      </c>
      <c r="D44" s="259">
        <v>2</v>
      </c>
      <c r="E44" s="260" t="s">
        <v>62</v>
      </c>
      <c r="F44" s="257" t="str">
        <f t="shared" si="2"/>
        <v>FIN</v>
      </c>
      <c r="G44" s="257" t="str">
        <f t="shared" si="3"/>
        <v>relevant</v>
      </c>
      <c r="H44" s="257" t="s">
        <v>81</v>
      </c>
      <c r="I44" s="257">
        <f t="shared" si="7"/>
        <v>1</v>
      </c>
      <c r="J44" s="257" t="str">
        <f t="shared" si="7"/>
        <v/>
      </c>
      <c r="K44" s="257" t="str">
        <f t="shared" si="7"/>
        <v/>
      </c>
      <c r="L44" s="257" t="str">
        <f t="shared" si="7"/>
        <v/>
      </c>
      <c r="M44" s="257" t="str">
        <f t="shared" si="7"/>
        <v/>
      </c>
      <c r="N44" s="257" t="str">
        <f t="shared" si="7"/>
        <v/>
      </c>
      <c r="O44" s="257" t="str">
        <f t="shared" si="7"/>
        <v/>
      </c>
      <c r="P44" s="257" t="str">
        <f t="shared" si="7"/>
        <v/>
      </c>
      <c r="Q44" s="257" t="str">
        <f t="shared" si="7"/>
        <v/>
      </c>
      <c r="R44" s="273" t="s">
        <v>409</v>
      </c>
      <c r="S44" s="273" t="s">
        <v>410</v>
      </c>
      <c r="T44" s="268"/>
      <c r="U44" s="269"/>
      <c r="V44" s="260" t="s">
        <v>463</v>
      </c>
      <c r="W44" s="260" t="s">
        <v>464</v>
      </c>
      <c r="X44" s="260"/>
      <c r="Y44" s="260" t="s">
        <v>464</v>
      </c>
      <c r="Z44" s="266" t="str">
        <f t="shared" si="5"/>
        <v/>
      </c>
      <c r="AA44" s="267" t="s">
        <v>61</v>
      </c>
    </row>
    <row r="45" spans="1:27" hidden="1" x14ac:dyDescent="0.35">
      <c r="A45" s="257" t="str">
        <f t="shared" si="1"/>
        <v>FIN002C</v>
      </c>
      <c r="B45" s="275" t="s">
        <v>104</v>
      </c>
      <c r="C45" s="271" t="s">
        <v>146</v>
      </c>
      <c r="D45" s="259">
        <v>3</v>
      </c>
      <c r="E45" s="260" t="s">
        <v>62</v>
      </c>
      <c r="F45" s="257" t="str">
        <f t="shared" si="2"/>
        <v>FIN</v>
      </c>
      <c r="G45" s="257" t="str">
        <f t="shared" si="3"/>
        <v>relevant</v>
      </c>
      <c r="H45" s="257" t="s">
        <v>81</v>
      </c>
      <c r="I45" s="257">
        <f t="shared" si="7"/>
        <v>1</v>
      </c>
      <c r="J45" s="257" t="str">
        <f t="shared" si="7"/>
        <v/>
      </c>
      <c r="K45" s="257" t="str">
        <f t="shared" si="7"/>
        <v/>
      </c>
      <c r="L45" s="257" t="str">
        <f t="shared" si="7"/>
        <v/>
      </c>
      <c r="M45" s="257" t="str">
        <f t="shared" si="7"/>
        <v/>
      </c>
      <c r="N45" s="257" t="str">
        <f t="shared" si="7"/>
        <v/>
      </c>
      <c r="O45" s="257" t="str">
        <f t="shared" si="7"/>
        <v/>
      </c>
      <c r="P45" s="257" t="str">
        <f t="shared" si="7"/>
        <v/>
      </c>
      <c r="Q45" s="257" t="str">
        <f t="shared" si="7"/>
        <v/>
      </c>
      <c r="R45" s="273" t="s">
        <v>411</v>
      </c>
      <c r="S45" s="273" t="s">
        <v>412</v>
      </c>
      <c r="T45" s="268"/>
      <c r="U45" s="269"/>
      <c r="V45" s="260" t="s">
        <v>464</v>
      </c>
      <c r="W45" s="274" t="s">
        <v>846</v>
      </c>
      <c r="X45" s="274" t="s">
        <v>847</v>
      </c>
      <c r="Y45" s="274" t="s">
        <v>848</v>
      </c>
      <c r="Z45" s="266" t="str">
        <f t="shared" si="5"/>
        <v>Not diversified; only one-sided assets.; Moderately diversified; several diversified assets; Well-diversified; with many, diversified assets</v>
      </c>
      <c r="AA45" s="267" t="s">
        <v>61</v>
      </c>
    </row>
    <row r="46" spans="1:27" hidden="1" x14ac:dyDescent="0.35">
      <c r="A46" s="257" t="str">
        <f t="shared" si="1"/>
        <v>FIN003T</v>
      </c>
      <c r="B46" s="275" t="s">
        <v>105</v>
      </c>
      <c r="C46" s="271" t="s">
        <v>163</v>
      </c>
      <c r="D46" s="259">
        <v>3</v>
      </c>
      <c r="E46" s="260" t="s">
        <v>60</v>
      </c>
      <c r="F46" s="257" t="str">
        <f t="shared" si="2"/>
        <v>FIN</v>
      </c>
      <c r="G46" s="257" t="str">
        <f t="shared" si="3"/>
        <v>relevant</v>
      </c>
      <c r="H46" s="257" t="s">
        <v>81</v>
      </c>
      <c r="I46" s="257">
        <f t="shared" si="7"/>
        <v>1</v>
      </c>
      <c r="J46" s="257" t="str">
        <f t="shared" si="7"/>
        <v/>
      </c>
      <c r="K46" s="257" t="str">
        <f t="shared" si="7"/>
        <v/>
      </c>
      <c r="L46" s="257" t="str">
        <f t="shared" si="7"/>
        <v/>
      </c>
      <c r="M46" s="257" t="str">
        <f t="shared" si="7"/>
        <v/>
      </c>
      <c r="N46" s="257" t="str">
        <f t="shared" si="7"/>
        <v/>
      </c>
      <c r="O46" s="257" t="str">
        <f t="shared" si="7"/>
        <v/>
      </c>
      <c r="P46" s="257" t="str">
        <f t="shared" si="7"/>
        <v/>
      </c>
      <c r="Q46" s="257" t="str">
        <f t="shared" si="7"/>
        <v/>
      </c>
      <c r="R46" s="273" t="s">
        <v>849</v>
      </c>
      <c r="S46" s="273" t="s">
        <v>160</v>
      </c>
      <c r="T46" s="268" t="s">
        <v>850</v>
      </c>
      <c r="U46" s="269" t="s">
        <v>689</v>
      </c>
      <c r="V46" s="260" t="s">
        <v>463</v>
      </c>
      <c r="W46" s="260" t="s">
        <v>464</v>
      </c>
      <c r="X46" s="260"/>
      <c r="Y46" s="260" t="s">
        <v>464</v>
      </c>
      <c r="Z46" s="266" t="str">
        <f t="shared" si="5"/>
        <v/>
      </c>
      <c r="AA46" s="267" t="s">
        <v>59</v>
      </c>
    </row>
    <row r="47" spans="1:27" hidden="1" x14ac:dyDescent="0.35">
      <c r="A47" s="257" t="str">
        <f t="shared" si="1"/>
        <v>FIN004C</v>
      </c>
      <c r="B47" s="275" t="s">
        <v>106</v>
      </c>
      <c r="C47" s="271" t="s">
        <v>146</v>
      </c>
      <c r="D47" s="259">
        <v>3</v>
      </c>
      <c r="E47" s="260" t="s">
        <v>58</v>
      </c>
      <c r="F47" s="257" t="str">
        <f t="shared" si="2"/>
        <v>FIN</v>
      </c>
      <c r="G47" s="257" t="str">
        <f t="shared" si="3"/>
        <v>relevant</v>
      </c>
      <c r="H47" s="257" t="s">
        <v>81</v>
      </c>
      <c r="I47" s="257">
        <f t="shared" si="7"/>
        <v>1</v>
      </c>
      <c r="J47" s="257" t="str">
        <f t="shared" si="7"/>
        <v/>
      </c>
      <c r="K47" s="257" t="str">
        <f t="shared" si="7"/>
        <v/>
      </c>
      <c r="L47" s="257" t="str">
        <f t="shared" si="7"/>
        <v/>
      </c>
      <c r="M47" s="257" t="str">
        <f t="shared" si="7"/>
        <v/>
      </c>
      <c r="N47" s="257" t="str">
        <f t="shared" si="7"/>
        <v/>
      </c>
      <c r="O47" s="257" t="str">
        <f t="shared" si="7"/>
        <v/>
      </c>
      <c r="P47" s="257" t="str">
        <f t="shared" si="7"/>
        <v/>
      </c>
      <c r="Q47" s="257" t="str">
        <f t="shared" si="7"/>
        <v/>
      </c>
      <c r="R47" s="273" t="s">
        <v>851</v>
      </c>
      <c r="S47" s="273" t="s">
        <v>161</v>
      </c>
      <c r="T47" s="268"/>
      <c r="U47" s="269"/>
      <c r="V47" s="274" t="s">
        <v>742</v>
      </c>
      <c r="W47" s="260" t="s">
        <v>1114</v>
      </c>
      <c r="X47" s="260" t="s">
        <v>1115</v>
      </c>
      <c r="Y47" s="260" t="s">
        <v>1116</v>
      </c>
      <c r="Z47" s="266" t="str">
        <f t="shared" si="5"/>
        <v>To a low extent; To a moderate extent; To a high extent</v>
      </c>
      <c r="AA47" s="267" t="s">
        <v>57</v>
      </c>
    </row>
    <row r="48" spans="1:27" x14ac:dyDescent="0.35">
      <c r="A48" s="257" t="str">
        <f t="shared" si="1"/>
        <v>FIN005C</v>
      </c>
      <c r="B48" s="275" t="s">
        <v>107</v>
      </c>
      <c r="C48" s="271" t="s">
        <v>146</v>
      </c>
      <c r="D48" s="259">
        <v>4</v>
      </c>
      <c r="E48" s="260" t="s">
        <v>56</v>
      </c>
      <c r="F48" s="257" t="str">
        <f t="shared" si="2"/>
        <v>FIN</v>
      </c>
      <c r="G48" s="257" t="str">
        <f t="shared" si="3"/>
        <v>relevant</v>
      </c>
      <c r="H48" s="257" t="s">
        <v>81</v>
      </c>
      <c r="I48" s="284"/>
      <c r="J48" s="284">
        <v>1</v>
      </c>
      <c r="K48" s="284">
        <v>1</v>
      </c>
      <c r="L48" s="284" t="str">
        <f t="shared" si="7"/>
        <v/>
      </c>
      <c r="M48" s="284">
        <v>1</v>
      </c>
      <c r="N48" s="284">
        <v>1</v>
      </c>
      <c r="O48" s="257" t="str">
        <f t="shared" si="7"/>
        <v/>
      </c>
      <c r="P48" s="257" t="str">
        <f t="shared" si="7"/>
        <v/>
      </c>
      <c r="Q48" s="257" t="str">
        <f t="shared" si="7"/>
        <v/>
      </c>
      <c r="R48" s="273" t="s">
        <v>852</v>
      </c>
      <c r="S48" s="273" t="s">
        <v>187</v>
      </c>
      <c r="T48" s="268" t="s">
        <v>853</v>
      </c>
      <c r="U48" s="269" t="s">
        <v>854</v>
      </c>
      <c r="V48" s="260" t="s">
        <v>464</v>
      </c>
      <c r="W48" s="260" t="s">
        <v>465</v>
      </c>
      <c r="X48" s="260"/>
      <c r="Y48" s="260" t="s">
        <v>466</v>
      </c>
      <c r="Z48" s="266" t="str">
        <f t="shared" si="5"/>
        <v>underperforms compared to other (green) investment schemes on the market; outperforms other (green) investment schemes on the market</v>
      </c>
      <c r="AA48" s="267" t="s">
        <v>55</v>
      </c>
    </row>
    <row r="49" spans="1:27" hidden="1" x14ac:dyDescent="0.35">
      <c r="A49" s="257" t="str">
        <f t="shared" si="1"/>
        <v>FIN006C</v>
      </c>
      <c r="B49" s="275" t="s">
        <v>108</v>
      </c>
      <c r="C49" s="271" t="s">
        <v>146</v>
      </c>
      <c r="D49" s="259">
        <v>1</v>
      </c>
      <c r="E49" s="260" t="s">
        <v>54</v>
      </c>
      <c r="F49" s="257" t="str">
        <f t="shared" si="2"/>
        <v>FIN</v>
      </c>
      <c r="G49" s="257" t="str">
        <f t="shared" si="3"/>
        <v>relevant</v>
      </c>
      <c r="H49" s="257" t="s">
        <v>81</v>
      </c>
      <c r="I49" s="257">
        <f t="shared" si="7"/>
        <v>1</v>
      </c>
      <c r="J49" s="257" t="str">
        <f t="shared" si="7"/>
        <v/>
      </c>
      <c r="K49" s="257" t="str">
        <f t="shared" si="7"/>
        <v/>
      </c>
      <c r="L49" s="257" t="str">
        <f t="shared" si="7"/>
        <v/>
      </c>
      <c r="M49" s="257" t="str">
        <f t="shared" si="7"/>
        <v/>
      </c>
      <c r="N49" s="257" t="str">
        <f t="shared" si="7"/>
        <v/>
      </c>
      <c r="O49" s="257" t="str">
        <f t="shared" si="7"/>
        <v/>
      </c>
      <c r="P49" s="257" t="str">
        <f t="shared" si="7"/>
        <v/>
      </c>
      <c r="Q49" s="257" t="str">
        <f t="shared" si="7"/>
        <v/>
      </c>
      <c r="R49" s="273" t="s">
        <v>238</v>
      </c>
      <c r="S49" s="273" t="s">
        <v>239</v>
      </c>
      <c r="T49" s="268"/>
      <c r="U49" s="269"/>
      <c r="V49" s="260" t="s">
        <v>464</v>
      </c>
      <c r="W49" s="274" t="s">
        <v>855</v>
      </c>
      <c r="X49" s="274" t="s">
        <v>856</v>
      </c>
      <c r="Y49" s="274" t="s">
        <v>857</v>
      </c>
      <c r="Z49" s="266" t="str">
        <f t="shared" si="5"/>
        <v>Poorly covered; resources almost exhausted; Moderately covered; Covered to a high degree; there is a resource buffer available</v>
      </c>
      <c r="AA49" s="267" t="s">
        <v>382</v>
      </c>
    </row>
    <row r="50" spans="1:27" x14ac:dyDescent="0.35">
      <c r="A50" s="257" t="str">
        <f t="shared" si="1"/>
        <v>FIN007C</v>
      </c>
      <c r="B50" s="275" t="s">
        <v>109</v>
      </c>
      <c r="C50" s="271" t="s">
        <v>146</v>
      </c>
      <c r="D50" s="259">
        <v>4</v>
      </c>
      <c r="E50" s="260" t="s">
        <v>53</v>
      </c>
      <c r="F50" s="257" t="str">
        <f t="shared" si="2"/>
        <v>FIN</v>
      </c>
      <c r="G50" s="257" t="str">
        <f t="shared" si="3"/>
        <v>relevant</v>
      </c>
      <c r="H50" s="257" t="s">
        <v>81</v>
      </c>
      <c r="I50" s="257">
        <f t="shared" si="7"/>
        <v>1</v>
      </c>
      <c r="J50" s="257" t="str">
        <f t="shared" si="7"/>
        <v/>
      </c>
      <c r="K50" s="257" t="str">
        <f t="shared" si="7"/>
        <v/>
      </c>
      <c r="L50" s="257" t="str">
        <f t="shared" si="7"/>
        <v/>
      </c>
      <c r="M50" s="257" t="str">
        <f t="shared" si="7"/>
        <v/>
      </c>
      <c r="N50" s="257" t="str">
        <f t="shared" si="7"/>
        <v/>
      </c>
      <c r="O50" s="257" t="str">
        <f t="shared" si="7"/>
        <v/>
      </c>
      <c r="P50" s="257" t="str">
        <f t="shared" si="7"/>
        <v/>
      </c>
      <c r="Q50" s="257" t="str">
        <f t="shared" si="7"/>
        <v/>
      </c>
      <c r="R50" s="273" t="s">
        <v>435</v>
      </c>
      <c r="S50" s="273" t="s">
        <v>436</v>
      </c>
      <c r="T50" s="268" t="s">
        <v>858</v>
      </c>
      <c r="U50" s="269" t="s">
        <v>859</v>
      </c>
      <c r="V50" s="260" t="s">
        <v>464</v>
      </c>
      <c r="W50" s="260" t="s">
        <v>860</v>
      </c>
      <c r="X50" s="260" t="s">
        <v>861</v>
      </c>
      <c r="Y50" s="260" t="s">
        <v>862</v>
      </c>
      <c r="Z50" s="266" t="str">
        <f t="shared" si="5"/>
        <v>0.3 or lower; between 0.3 and 0.8; 0.8 or higher</v>
      </c>
      <c r="AA50" s="267" t="s">
        <v>383</v>
      </c>
    </row>
    <row r="51" spans="1:27" x14ac:dyDescent="0.35">
      <c r="A51" s="257" t="str">
        <f t="shared" si="1"/>
        <v>FIN008C</v>
      </c>
      <c r="B51" s="275" t="s">
        <v>110</v>
      </c>
      <c r="C51" s="271" t="s">
        <v>146</v>
      </c>
      <c r="D51" s="259">
        <v>4</v>
      </c>
      <c r="E51" s="260" t="s">
        <v>52</v>
      </c>
      <c r="F51" s="257" t="str">
        <f t="shared" si="2"/>
        <v>FIN</v>
      </c>
      <c r="G51" s="257" t="str">
        <f t="shared" si="3"/>
        <v>relevant</v>
      </c>
      <c r="H51" s="257" t="s">
        <v>81</v>
      </c>
      <c r="I51" s="257">
        <f t="shared" si="7"/>
        <v>1</v>
      </c>
      <c r="J51" s="257" t="str">
        <f t="shared" si="7"/>
        <v/>
      </c>
      <c r="K51" s="257" t="str">
        <f t="shared" si="7"/>
        <v/>
      </c>
      <c r="L51" s="257" t="str">
        <f t="shared" si="7"/>
        <v/>
      </c>
      <c r="M51" s="257" t="str">
        <f t="shared" si="7"/>
        <v/>
      </c>
      <c r="N51" s="257" t="str">
        <f t="shared" si="7"/>
        <v/>
      </c>
      <c r="O51" s="257" t="str">
        <f t="shared" si="7"/>
        <v/>
      </c>
      <c r="P51" s="257" t="str">
        <f t="shared" si="7"/>
        <v/>
      </c>
      <c r="Q51" s="257" t="str">
        <f t="shared" si="7"/>
        <v/>
      </c>
      <c r="R51" s="273" t="s">
        <v>437</v>
      </c>
      <c r="S51" s="273" t="s">
        <v>438</v>
      </c>
      <c r="T51" s="268" t="s">
        <v>858</v>
      </c>
      <c r="U51" s="269" t="s">
        <v>859</v>
      </c>
      <c r="V51" s="260" t="s">
        <v>464</v>
      </c>
      <c r="W51" s="260" t="s">
        <v>863</v>
      </c>
      <c r="X51" s="260" t="s">
        <v>864</v>
      </c>
      <c r="Y51" s="260" t="s">
        <v>865</v>
      </c>
      <c r="Z51" s="266" t="str">
        <f t="shared" si="5"/>
        <v>0.8 or lower; between 0.8 and 1.2; 1.2 or higher</v>
      </c>
      <c r="AA51" s="267" t="s">
        <v>51</v>
      </c>
    </row>
    <row r="52" spans="1:27" hidden="1" x14ac:dyDescent="0.35">
      <c r="A52" s="257" t="str">
        <f t="shared" si="1"/>
        <v>FIN009C</v>
      </c>
      <c r="B52" s="275" t="s">
        <v>111</v>
      </c>
      <c r="C52" s="271" t="s">
        <v>146</v>
      </c>
      <c r="D52" s="259">
        <v>2</v>
      </c>
      <c r="E52" s="260" t="s">
        <v>50</v>
      </c>
      <c r="F52" s="257" t="str">
        <f t="shared" si="2"/>
        <v>FIN</v>
      </c>
      <c r="G52" s="257" t="str">
        <f t="shared" si="3"/>
        <v>relevant</v>
      </c>
      <c r="H52" s="257" t="s">
        <v>81</v>
      </c>
      <c r="I52" s="257">
        <f t="shared" si="7"/>
        <v>1</v>
      </c>
      <c r="J52" s="257" t="str">
        <f t="shared" si="7"/>
        <v/>
      </c>
      <c r="K52" s="257" t="str">
        <f t="shared" si="7"/>
        <v/>
      </c>
      <c r="L52" s="257" t="str">
        <f t="shared" si="7"/>
        <v/>
      </c>
      <c r="M52" s="257" t="str">
        <f t="shared" si="7"/>
        <v/>
      </c>
      <c r="N52" s="257" t="str">
        <f t="shared" si="7"/>
        <v/>
      </c>
      <c r="O52" s="257" t="str">
        <f t="shared" si="7"/>
        <v/>
      </c>
      <c r="P52" s="257" t="str">
        <f t="shared" si="7"/>
        <v/>
      </c>
      <c r="Q52" s="257" t="str">
        <f t="shared" si="7"/>
        <v/>
      </c>
      <c r="R52" s="273" t="s">
        <v>866</v>
      </c>
      <c r="S52" s="273" t="s">
        <v>261</v>
      </c>
      <c r="T52" s="268"/>
      <c r="U52" s="269"/>
      <c r="V52" s="260" t="s">
        <v>464</v>
      </c>
      <c r="W52" s="274" t="s">
        <v>867</v>
      </c>
      <c r="X52" s="274" t="s">
        <v>868</v>
      </c>
      <c r="Y52" s="274" t="s">
        <v>869</v>
      </c>
      <c r="Z52" s="266" t="str">
        <f t="shared" si="5"/>
        <v xml:space="preserve">To a high extent depending on public funding; critically dependent on public funding; To a moderate extent depending on public funding; somewhat dependent on public funding; To a low extent depending on public funding; Not really dependent on public funding </v>
      </c>
      <c r="AA52" s="267" t="s">
        <v>385</v>
      </c>
    </row>
    <row r="53" spans="1:27" hidden="1" x14ac:dyDescent="0.35">
      <c r="A53" s="257" t="str">
        <f t="shared" si="1"/>
        <v>FIN010C</v>
      </c>
      <c r="B53" s="275" t="s">
        <v>112</v>
      </c>
      <c r="C53" s="271" t="s">
        <v>146</v>
      </c>
      <c r="D53" s="259">
        <v>1</v>
      </c>
      <c r="E53" s="260" t="s">
        <v>49</v>
      </c>
      <c r="F53" s="257" t="str">
        <f t="shared" si="2"/>
        <v>FIN</v>
      </c>
      <c r="G53" s="257" t="str">
        <f t="shared" si="3"/>
        <v>relevant</v>
      </c>
      <c r="H53" s="257" t="s">
        <v>81</v>
      </c>
      <c r="I53" s="257">
        <f t="shared" si="7"/>
        <v>1</v>
      </c>
      <c r="J53" s="257" t="str">
        <f t="shared" si="7"/>
        <v/>
      </c>
      <c r="K53" s="257" t="str">
        <f t="shared" si="7"/>
        <v/>
      </c>
      <c r="L53" s="257" t="str">
        <f t="shared" si="7"/>
        <v/>
      </c>
      <c r="M53" s="257" t="str">
        <f t="shared" si="7"/>
        <v/>
      </c>
      <c r="N53" s="257" t="str">
        <f t="shared" si="7"/>
        <v/>
      </c>
      <c r="O53" s="257" t="str">
        <f t="shared" si="7"/>
        <v/>
      </c>
      <c r="P53" s="257" t="str">
        <f t="shared" si="7"/>
        <v/>
      </c>
      <c r="Q53" s="257" t="str">
        <f t="shared" si="7"/>
        <v/>
      </c>
      <c r="R53" s="273" t="s">
        <v>870</v>
      </c>
      <c r="S53" s="273" t="s">
        <v>240</v>
      </c>
      <c r="T53" s="268"/>
      <c r="U53" s="269"/>
      <c r="V53" s="260" t="s">
        <v>464</v>
      </c>
      <c r="W53" s="274" t="s">
        <v>871</v>
      </c>
      <c r="X53" s="274" t="s">
        <v>872</v>
      </c>
      <c r="Y53" s="274" t="s">
        <v>873</v>
      </c>
      <c r="Z53" s="266" t="str">
        <f t="shared" si="5"/>
        <v>To a low extent; independent, but perhaps new stand-alone infrastructure required; To a moderate extent embedded in energy infrastructure. Depending on DSO.; To a high extent embedded in current energy infrastructure. Compatible and interconnected with existing structures</v>
      </c>
      <c r="AA53" s="267" t="s">
        <v>384</v>
      </c>
    </row>
    <row r="54" spans="1:27" hidden="1" x14ac:dyDescent="0.35">
      <c r="A54" s="257" t="str">
        <f t="shared" si="1"/>
        <v>FIN011T</v>
      </c>
      <c r="B54" s="275" t="s">
        <v>113</v>
      </c>
      <c r="C54" s="271" t="s">
        <v>163</v>
      </c>
      <c r="D54" s="259">
        <v>2</v>
      </c>
      <c r="E54" s="260" t="s">
        <v>48</v>
      </c>
      <c r="F54" s="257" t="str">
        <f t="shared" si="2"/>
        <v>FIN</v>
      </c>
      <c r="G54" s="257" t="str">
        <f t="shared" si="3"/>
        <v>relevant</v>
      </c>
      <c r="H54" s="257" t="s">
        <v>81</v>
      </c>
      <c r="I54" s="257">
        <f t="shared" si="7"/>
        <v>1</v>
      </c>
      <c r="J54" s="257" t="str">
        <f t="shared" si="7"/>
        <v/>
      </c>
      <c r="K54" s="257" t="str">
        <f t="shared" si="7"/>
        <v/>
      </c>
      <c r="L54" s="257" t="str">
        <f t="shared" si="7"/>
        <v/>
      </c>
      <c r="M54" s="257" t="str">
        <f t="shared" si="7"/>
        <v/>
      </c>
      <c r="N54" s="257" t="str">
        <f t="shared" si="7"/>
        <v/>
      </c>
      <c r="O54" s="257" t="str">
        <f t="shared" si="7"/>
        <v/>
      </c>
      <c r="P54" s="257" t="str">
        <f t="shared" si="7"/>
        <v/>
      </c>
      <c r="Q54" s="257" t="str">
        <f t="shared" si="7"/>
        <v/>
      </c>
      <c r="R54" s="273" t="s">
        <v>151</v>
      </c>
      <c r="S54" s="273" t="s">
        <v>262</v>
      </c>
      <c r="T54" s="268" t="s">
        <v>874</v>
      </c>
      <c r="U54" s="269" t="s">
        <v>689</v>
      </c>
      <c r="V54" s="260" t="s">
        <v>463</v>
      </c>
      <c r="W54" s="260" t="s">
        <v>464</v>
      </c>
      <c r="X54" s="260"/>
      <c r="Y54" s="260" t="s">
        <v>464</v>
      </c>
      <c r="Z54" s="266" t="str">
        <f t="shared" si="5"/>
        <v/>
      </c>
      <c r="AA54" s="270" t="s">
        <v>875</v>
      </c>
    </row>
    <row r="55" spans="1:27" hidden="1" x14ac:dyDescent="0.35">
      <c r="A55" s="257" t="str">
        <f t="shared" si="1"/>
        <v>FIN012C</v>
      </c>
      <c r="B55" s="275" t="s">
        <v>114</v>
      </c>
      <c r="C55" s="271" t="s">
        <v>146</v>
      </c>
      <c r="D55" s="285">
        <v>2</v>
      </c>
      <c r="E55" s="260" t="s">
        <v>47</v>
      </c>
      <c r="F55" s="257" t="str">
        <f t="shared" si="2"/>
        <v>FIN</v>
      </c>
      <c r="G55" s="257" t="str">
        <f t="shared" si="3"/>
        <v>relevant</v>
      </c>
      <c r="H55" s="257" t="s">
        <v>81</v>
      </c>
      <c r="I55" s="257">
        <f t="shared" si="7"/>
        <v>1</v>
      </c>
      <c r="J55" s="257" t="str">
        <f t="shared" si="7"/>
        <v/>
      </c>
      <c r="K55" s="257" t="str">
        <f t="shared" si="7"/>
        <v/>
      </c>
      <c r="L55" s="257" t="str">
        <f t="shared" si="7"/>
        <v/>
      </c>
      <c r="M55" s="257" t="str">
        <f t="shared" si="7"/>
        <v/>
      </c>
      <c r="N55" s="257" t="str">
        <f t="shared" si="7"/>
        <v/>
      </c>
      <c r="O55" s="257" t="str">
        <f t="shared" si="7"/>
        <v/>
      </c>
      <c r="P55" s="257" t="str">
        <f t="shared" si="7"/>
        <v/>
      </c>
      <c r="Q55" s="257" t="str">
        <f t="shared" si="7"/>
        <v/>
      </c>
      <c r="R55" s="273" t="s">
        <v>876</v>
      </c>
      <c r="S55" s="273" t="s">
        <v>249</v>
      </c>
      <c r="T55" s="268" t="s">
        <v>877</v>
      </c>
      <c r="U55" s="269" t="s">
        <v>689</v>
      </c>
      <c r="V55" s="260" t="s">
        <v>464</v>
      </c>
      <c r="W55" s="274" t="s">
        <v>878</v>
      </c>
      <c r="X55" s="260" t="s">
        <v>433</v>
      </c>
      <c r="Y55" s="260" t="s">
        <v>434</v>
      </c>
      <c r="Z55" s="266" t="str">
        <f t="shared" si="5"/>
        <v>No business plan available; Business plan under development; Business plan available.</v>
      </c>
      <c r="AA55" s="267" t="s">
        <v>46</v>
      </c>
    </row>
    <row r="56" spans="1:27" hidden="1" x14ac:dyDescent="0.35">
      <c r="A56" s="257" t="str">
        <f t="shared" si="1"/>
        <v>FIN013T</v>
      </c>
      <c r="B56" s="275" t="s">
        <v>280</v>
      </c>
      <c r="C56" s="271" t="s">
        <v>163</v>
      </c>
      <c r="D56" s="259">
        <v>1</v>
      </c>
      <c r="E56" s="260" t="s">
        <v>294</v>
      </c>
      <c r="F56" s="257" t="str">
        <f t="shared" si="2"/>
        <v>FIN</v>
      </c>
      <c r="G56" s="257" t="str">
        <f t="shared" si="3"/>
        <v>relevant</v>
      </c>
      <c r="H56" s="257" t="s">
        <v>81</v>
      </c>
      <c r="I56" s="257">
        <f t="shared" si="7"/>
        <v>1</v>
      </c>
      <c r="J56" s="257" t="str">
        <f t="shared" si="7"/>
        <v/>
      </c>
      <c r="K56" s="257" t="str">
        <f t="shared" si="7"/>
        <v/>
      </c>
      <c r="L56" s="257" t="str">
        <f t="shared" si="7"/>
        <v/>
      </c>
      <c r="M56" s="257" t="str">
        <f t="shared" si="7"/>
        <v/>
      </c>
      <c r="N56" s="257" t="str">
        <f t="shared" si="7"/>
        <v/>
      </c>
      <c r="O56" s="257" t="str">
        <f t="shared" si="7"/>
        <v/>
      </c>
      <c r="P56" s="257" t="str">
        <f t="shared" si="7"/>
        <v/>
      </c>
      <c r="Q56" s="257" t="str">
        <f t="shared" si="7"/>
        <v/>
      </c>
      <c r="R56" s="273" t="s">
        <v>879</v>
      </c>
      <c r="S56" s="273" t="s">
        <v>446</v>
      </c>
      <c r="T56" s="268"/>
      <c r="U56" s="269"/>
      <c r="V56" s="260" t="s">
        <v>463</v>
      </c>
      <c r="W56" s="260" t="s">
        <v>464</v>
      </c>
      <c r="X56" s="260"/>
      <c r="Y56" s="260" t="s">
        <v>464</v>
      </c>
      <c r="Z56" s="266" t="str">
        <f t="shared" si="5"/>
        <v/>
      </c>
      <c r="AA56" s="270" t="s">
        <v>880</v>
      </c>
    </row>
    <row r="57" spans="1:27" hidden="1" x14ac:dyDescent="0.35">
      <c r="A57" s="257" t="str">
        <f t="shared" si="1"/>
        <v>FIN014T</v>
      </c>
      <c r="B57" s="275" t="s">
        <v>293</v>
      </c>
      <c r="C57" s="271" t="s">
        <v>163</v>
      </c>
      <c r="D57" s="259">
        <v>2</v>
      </c>
      <c r="E57" s="260" t="s">
        <v>295</v>
      </c>
      <c r="F57" s="257" t="str">
        <f t="shared" si="2"/>
        <v>FIN</v>
      </c>
      <c r="G57" s="257" t="str">
        <f t="shared" si="3"/>
        <v>relevant</v>
      </c>
      <c r="H57" s="257" t="s">
        <v>81</v>
      </c>
      <c r="I57" s="257">
        <f t="shared" si="7"/>
        <v>1</v>
      </c>
      <c r="J57" s="257" t="str">
        <f t="shared" si="7"/>
        <v/>
      </c>
      <c r="K57" s="257" t="str">
        <f t="shared" si="7"/>
        <v/>
      </c>
      <c r="L57" s="257" t="str">
        <f t="shared" si="7"/>
        <v/>
      </c>
      <c r="M57" s="257" t="str">
        <f t="shared" si="7"/>
        <v/>
      </c>
      <c r="N57" s="257" t="str">
        <f t="shared" si="7"/>
        <v/>
      </c>
      <c r="O57" s="257" t="str">
        <f t="shared" si="7"/>
        <v/>
      </c>
      <c r="P57" s="257" t="str">
        <f t="shared" si="7"/>
        <v/>
      </c>
      <c r="Q57" s="257" t="str">
        <f t="shared" si="7"/>
        <v/>
      </c>
      <c r="R57" s="273" t="s">
        <v>447</v>
      </c>
      <c r="S57" s="273" t="s">
        <v>448</v>
      </c>
      <c r="T57" s="268"/>
      <c r="U57" s="269"/>
      <c r="V57" s="274" t="s">
        <v>742</v>
      </c>
      <c r="W57" s="260"/>
      <c r="X57" s="260"/>
      <c r="Y57" s="260"/>
      <c r="Z57" s="266" t="str">
        <f t="shared" si="5"/>
        <v/>
      </c>
      <c r="AA57" s="267" t="s">
        <v>299</v>
      </c>
    </row>
    <row r="58" spans="1:27" hidden="1" x14ac:dyDescent="0.35">
      <c r="A58" s="257" t="str">
        <f t="shared" si="1"/>
        <v>FIN015T</v>
      </c>
      <c r="B58" s="275" t="s">
        <v>296</v>
      </c>
      <c r="C58" s="286" t="s">
        <v>163</v>
      </c>
      <c r="D58" s="259">
        <v>2</v>
      </c>
      <c r="E58" s="260" t="s">
        <v>301</v>
      </c>
      <c r="F58" s="257" t="str">
        <f t="shared" si="2"/>
        <v>FIN</v>
      </c>
      <c r="G58" s="257" t="str">
        <f t="shared" si="3"/>
        <v>relevant</v>
      </c>
      <c r="H58" s="257" t="s">
        <v>81</v>
      </c>
      <c r="I58" s="257">
        <f t="shared" si="7"/>
        <v>1</v>
      </c>
      <c r="J58" s="257" t="str">
        <f t="shared" si="7"/>
        <v/>
      </c>
      <c r="K58" s="257" t="str">
        <f t="shared" si="7"/>
        <v/>
      </c>
      <c r="L58" s="257" t="str">
        <f t="shared" si="7"/>
        <v/>
      </c>
      <c r="M58" s="257" t="str">
        <f t="shared" si="7"/>
        <v/>
      </c>
      <c r="N58" s="257" t="str">
        <f t="shared" si="7"/>
        <v/>
      </c>
      <c r="O58" s="257" t="str">
        <f t="shared" si="7"/>
        <v/>
      </c>
      <c r="P58" s="257" t="str">
        <f t="shared" si="7"/>
        <v/>
      </c>
      <c r="Q58" s="257" t="str">
        <f t="shared" si="7"/>
        <v/>
      </c>
      <c r="R58" s="273" t="s">
        <v>881</v>
      </c>
      <c r="S58" s="273" t="s">
        <v>413</v>
      </c>
      <c r="T58" s="268" t="s">
        <v>882</v>
      </c>
      <c r="U58" s="269"/>
      <c r="V58" s="287" t="s">
        <v>742</v>
      </c>
      <c r="W58" s="260"/>
      <c r="X58" s="260"/>
      <c r="Y58" s="260"/>
      <c r="Z58" s="266" t="str">
        <f t="shared" si="5"/>
        <v/>
      </c>
      <c r="AA58" s="270" t="s">
        <v>883</v>
      </c>
    </row>
    <row r="59" spans="1:27" hidden="1" x14ac:dyDescent="0.35">
      <c r="A59" s="257" t="str">
        <f t="shared" si="1"/>
        <v>POL001C</v>
      </c>
      <c r="B59" s="275" t="s">
        <v>115</v>
      </c>
      <c r="C59" s="271" t="s">
        <v>146</v>
      </c>
      <c r="D59" s="259">
        <v>1</v>
      </c>
      <c r="E59" s="260" t="s">
        <v>45</v>
      </c>
      <c r="F59" s="257" t="str">
        <f t="shared" si="2"/>
        <v>POL</v>
      </c>
      <c r="G59" s="257" t="str">
        <f t="shared" si="3"/>
        <v>relevant</v>
      </c>
      <c r="H59" s="257" t="s">
        <v>81</v>
      </c>
      <c r="I59" s="257">
        <f t="shared" ref="I59:Q75" si="8">IF(ISERR(SEARCH(I$3,$H59)),"",1)</f>
        <v>1</v>
      </c>
      <c r="J59" s="257" t="str">
        <f t="shared" si="8"/>
        <v/>
      </c>
      <c r="K59" s="257" t="str">
        <f t="shared" si="8"/>
        <v/>
      </c>
      <c r="L59" s="257" t="str">
        <f t="shared" si="8"/>
        <v/>
      </c>
      <c r="M59" s="257" t="str">
        <f t="shared" si="8"/>
        <v/>
      </c>
      <c r="N59" s="257" t="str">
        <f t="shared" si="8"/>
        <v/>
      </c>
      <c r="O59" s="257" t="str">
        <f t="shared" si="8"/>
        <v/>
      </c>
      <c r="P59" s="257" t="str">
        <f t="shared" si="8"/>
        <v/>
      </c>
      <c r="Q59" s="257" t="str">
        <f t="shared" si="8"/>
        <v/>
      </c>
      <c r="R59" s="273" t="s">
        <v>884</v>
      </c>
      <c r="S59" s="273" t="s">
        <v>241</v>
      </c>
      <c r="T59" s="268"/>
      <c r="U59" s="269" t="s">
        <v>885</v>
      </c>
      <c r="V59" s="260" t="s">
        <v>464</v>
      </c>
      <c r="W59" s="274" t="s">
        <v>886</v>
      </c>
      <c r="X59" s="274" t="s">
        <v>887</v>
      </c>
      <c r="Y59" s="274" t="s">
        <v>888</v>
      </c>
      <c r="Z59" s="266" t="str">
        <f t="shared" si="5"/>
        <v>Sporadic interaction; only when needed; Relatively frequent interaction; farirly constructive dialogue; bidirectional, eye-level communication; highly constructive; based on trust</v>
      </c>
      <c r="AA59" s="270" t="s">
        <v>889</v>
      </c>
    </row>
    <row r="60" spans="1:27" hidden="1" x14ac:dyDescent="0.35">
      <c r="A60" s="257" t="str">
        <f t="shared" si="1"/>
        <v>POL002C</v>
      </c>
      <c r="B60" s="275" t="s">
        <v>116</v>
      </c>
      <c r="C60" s="271" t="s">
        <v>146</v>
      </c>
      <c r="D60" s="285">
        <v>2</v>
      </c>
      <c r="E60" s="260" t="s">
        <v>890</v>
      </c>
      <c r="F60" s="257" t="str">
        <f t="shared" si="2"/>
        <v>POL</v>
      </c>
      <c r="G60" s="257" t="str">
        <f t="shared" si="3"/>
        <v>relevant</v>
      </c>
      <c r="H60" s="257" t="s">
        <v>81</v>
      </c>
      <c r="I60" s="257">
        <f t="shared" si="8"/>
        <v>1</v>
      </c>
      <c r="J60" s="257" t="str">
        <f t="shared" si="8"/>
        <v/>
      </c>
      <c r="K60" s="257" t="str">
        <f t="shared" si="8"/>
        <v/>
      </c>
      <c r="L60" s="257" t="str">
        <f t="shared" si="8"/>
        <v/>
      </c>
      <c r="M60" s="257" t="str">
        <f t="shared" si="8"/>
        <v/>
      </c>
      <c r="N60" s="257" t="str">
        <f t="shared" si="8"/>
        <v/>
      </c>
      <c r="O60" s="257" t="str">
        <f t="shared" si="8"/>
        <v/>
      </c>
      <c r="P60" s="257" t="str">
        <f t="shared" si="8"/>
        <v/>
      </c>
      <c r="Q60" s="257" t="str">
        <f t="shared" si="8"/>
        <v/>
      </c>
      <c r="R60" s="288" t="s">
        <v>891</v>
      </c>
      <c r="S60" s="288" t="s">
        <v>892</v>
      </c>
      <c r="T60" s="268" t="s">
        <v>893</v>
      </c>
      <c r="U60" s="269" t="s">
        <v>689</v>
      </c>
      <c r="V60" s="274" t="s">
        <v>742</v>
      </c>
      <c r="W60" s="260" t="s">
        <v>1114</v>
      </c>
      <c r="X60" s="260" t="s">
        <v>1115</v>
      </c>
      <c r="Y60" s="260" t="s">
        <v>1116</v>
      </c>
      <c r="Z60" s="266" t="str">
        <f t="shared" si="5"/>
        <v>To a low extent; To a moderate extent; To a high extent</v>
      </c>
      <c r="AA60" s="267" t="s">
        <v>44</v>
      </c>
    </row>
    <row r="61" spans="1:27" hidden="1" x14ac:dyDescent="0.35">
      <c r="A61" s="257" t="str">
        <f t="shared" si="1"/>
        <v>POL006C</v>
      </c>
      <c r="B61" s="275" t="s">
        <v>1065</v>
      </c>
      <c r="C61" s="271" t="s">
        <v>146</v>
      </c>
      <c r="D61" s="285">
        <v>2</v>
      </c>
      <c r="E61" s="260" t="s">
        <v>890</v>
      </c>
      <c r="F61" s="257" t="s">
        <v>894</v>
      </c>
      <c r="G61" s="257" t="str">
        <f t="shared" si="3"/>
        <v>relevant</v>
      </c>
      <c r="H61" s="257" t="s">
        <v>81</v>
      </c>
      <c r="I61" s="257">
        <f t="shared" si="8"/>
        <v>1</v>
      </c>
      <c r="J61" s="257"/>
      <c r="K61" s="257"/>
      <c r="L61" s="257"/>
      <c r="M61" s="257"/>
      <c r="N61" s="257"/>
      <c r="O61" s="257"/>
      <c r="P61" s="257"/>
      <c r="Q61" s="257"/>
      <c r="R61" s="288" t="s">
        <v>895</v>
      </c>
      <c r="S61" s="288" t="s">
        <v>896</v>
      </c>
      <c r="T61" s="268"/>
      <c r="U61" s="269" t="s">
        <v>897</v>
      </c>
      <c r="V61" s="274"/>
      <c r="W61" s="260" t="s">
        <v>898</v>
      </c>
      <c r="X61" s="260" t="s">
        <v>899</v>
      </c>
      <c r="Y61" s="260" t="s">
        <v>900</v>
      </c>
      <c r="Z61" s="266" t="str">
        <f t="shared" si="5"/>
        <v>not beneficial; somewhat beneficial; strongly beneficial</v>
      </c>
      <c r="AA61" s="267" t="s">
        <v>1</v>
      </c>
    </row>
    <row r="62" spans="1:27" hidden="1" x14ac:dyDescent="0.35">
      <c r="A62" s="257" t="str">
        <f t="shared" si="1"/>
        <v>POL003T</v>
      </c>
      <c r="B62" s="275" t="s">
        <v>117</v>
      </c>
      <c r="C62" s="271" t="s">
        <v>163</v>
      </c>
      <c r="D62" s="259">
        <v>2</v>
      </c>
      <c r="E62" s="260" t="s">
        <v>43</v>
      </c>
      <c r="F62" s="257" t="str">
        <f t="shared" si="2"/>
        <v>POL</v>
      </c>
      <c r="G62" s="257" t="str">
        <f t="shared" si="3"/>
        <v>relevant</v>
      </c>
      <c r="H62" s="257" t="s">
        <v>81</v>
      </c>
      <c r="I62" s="257">
        <f t="shared" si="8"/>
        <v>1</v>
      </c>
      <c r="J62" s="257" t="str">
        <f t="shared" si="8"/>
        <v/>
      </c>
      <c r="K62" s="257" t="str">
        <f t="shared" si="8"/>
        <v/>
      </c>
      <c r="L62" s="257" t="str">
        <f t="shared" si="8"/>
        <v/>
      </c>
      <c r="M62" s="257" t="str">
        <f t="shared" si="8"/>
        <v/>
      </c>
      <c r="N62" s="257" t="str">
        <f t="shared" si="8"/>
        <v/>
      </c>
      <c r="O62" s="257" t="str">
        <f t="shared" si="8"/>
        <v/>
      </c>
      <c r="P62" s="257" t="str">
        <f t="shared" si="8"/>
        <v/>
      </c>
      <c r="Q62" s="257" t="str">
        <f t="shared" si="8"/>
        <v/>
      </c>
      <c r="R62" s="289" t="s">
        <v>901</v>
      </c>
      <c r="S62" s="289" t="s">
        <v>902</v>
      </c>
      <c r="T62" s="268" t="s">
        <v>882</v>
      </c>
      <c r="U62" s="269"/>
      <c r="V62" s="274" t="s">
        <v>742</v>
      </c>
      <c r="W62" s="260"/>
      <c r="X62" s="260"/>
      <c r="Y62" s="260"/>
      <c r="Z62" s="266" t="str">
        <f t="shared" si="5"/>
        <v/>
      </c>
      <c r="AA62" s="270" t="s">
        <v>903</v>
      </c>
    </row>
    <row r="63" spans="1:27" hidden="1" x14ac:dyDescent="0.35">
      <c r="A63" s="257" t="str">
        <f t="shared" si="1"/>
        <v>POL003C</v>
      </c>
      <c r="B63" s="275" t="s">
        <v>117</v>
      </c>
      <c r="C63" s="271" t="s">
        <v>146</v>
      </c>
      <c r="D63" s="259">
        <v>2</v>
      </c>
      <c r="E63" s="260" t="s">
        <v>43</v>
      </c>
      <c r="F63" s="257" t="str">
        <f>LEFT(B63,3)</f>
        <v>POL</v>
      </c>
      <c r="G63" s="257" t="str">
        <f>IF(ISBLANK(B63),"",IF(SUM(I63:Q63)&gt;0,"relevant","remove"))</f>
        <v>relevant</v>
      </c>
      <c r="H63" s="257" t="s">
        <v>81</v>
      </c>
      <c r="I63" s="257">
        <f t="shared" si="8"/>
        <v>1</v>
      </c>
      <c r="J63" s="257"/>
      <c r="K63" s="257"/>
      <c r="L63" s="257"/>
      <c r="M63" s="257"/>
      <c r="N63" s="257"/>
      <c r="O63" s="257"/>
      <c r="P63" s="257"/>
      <c r="Q63" s="257"/>
      <c r="R63" s="289" t="s">
        <v>904</v>
      </c>
      <c r="S63" s="289" t="s">
        <v>905</v>
      </c>
      <c r="T63" s="268"/>
      <c r="U63" s="269" t="s">
        <v>906</v>
      </c>
      <c r="V63" s="274"/>
      <c r="W63" s="260" t="s">
        <v>1062</v>
      </c>
      <c r="X63" s="260" t="s">
        <v>1063</v>
      </c>
      <c r="Y63" s="260" t="s">
        <v>1064</v>
      </c>
      <c r="Z63" s="266" t="str">
        <f t="shared" si="5"/>
        <v>Bureaucratic barriers are significant, no solutions have been found; Some barriers have been solved, some remain; No bureaucratic barriers are left / all have been dealt with</v>
      </c>
      <c r="AA63" s="270" t="s">
        <v>1</v>
      </c>
    </row>
    <row r="64" spans="1:27" hidden="1" x14ac:dyDescent="0.35">
      <c r="A64" s="257" t="str">
        <f t="shared" si="1"/>
        <v>POL004C</v>
      </c>
      <c r="B64" s="275" t="s">
        <v>118</v>
      </c>
      <c r="C64" s="271" t="s">
        <v>146</v>
      </c>
      <c r="D64" s="259">
        <v>1</v>
      </c>
      <c r="E64" s="260" t="s">
        <v>42</v>
      </c>
      <c r="F64" s="257" t="str">
        <f t="shared" si="2"/>
        <v>POL</v>
      </c>
      <c r="G64" s="257" t="str">
        <f t="shared" si="3"/>
        <v>relevant</v>
      </c>
      <c r="H64" s="257" t="s">
        <v>81</v>
      </c>
      <c r="I64" s="257">
        <f t="shared" si="8"/>
        <v>1</v>
      </c>
      <c r="J64" s="257" t="str">
        <f t="shared" si="8"/>
        <v/>
      </c>
      <c r="K64" s="257" t="str">
        <f t="shared" si="8"/>
        <v/>
      </c>
      <c r="L64" s="257" t="str">
        <f t="shared" si="8"/>
        <v/>
      </c>
      <c r="M64" s="257" t="str">
        <f t="shared" si="8"/>
        <v/>
      </c>
      <c r="N64" s="257" t="str">
        <f t="shared" si="8"/>
        <v/>
      </c>
      <c r="O64" s="257" t="str">
        <f t="shared" si="8"/>
        <v/>
      </c>
      <c r="P64" s="257" t="str">
        <f t="shared" si="8"/>
        <v/>
      </c>
      <c r="Q64" s="257" t="str">
        <f t="shared" si="8"/>
        <v/>
      </c>
      <c r="R64" s="273" t="s">
        <v>907</v>
      </c>
      <c r="S64" s="273" t="s">
        <v>247</v>
      </c>
      <c r="T64" s="268"/>
      <c r="U64" s="269"/>
      <c r="V64" s="260" t="s">
        <v>464</v>
      </c>
      <c r="W64" s="260" t="s">
        <v>41</v>
      </c>
      <c r="X64" s="274" t="s">
        <v>908</v>
      </c>
      <c r="Y64" s="260" t="s">
        <v>40</v>
      </c>
      <c r="Z64" s="266" t="str">
        <f t="shared" si="5"/>
        <v>oppositional; neutral yet passive; actively supportive</v>
      </c>
      <c r="AA64" s="267" t="s">
        <v>403</v>
      </c>
    </row>
    <row r="65" spans="1:27" hidden="1" x14ac:dyDescent="0.35">
      <c r="A65" s="257" t="str">
        <f t="shared" si="1"/>
        <v>POL005C</v>
      </c>
      <c r="B65" s="275" t="s">
        <v>300</v>
      </c>
      <c r="C65" s="271" t="s">
        <v>146</v>
      </c>
      <c r="D65" s="259">
        <v>2</v>
      </c>
      <c r="E65" s="260" t="s">
        <v>286</v>
      </c>
      <c r="F65" s="257" t="str">
        <f t="shared" si="2"/>
        <v>POL</v>
      </c>
      <c r="G65" s="257" t="str">
        <f t="shared" si="3"/>
        <v>relevant</v>
      </c>
      <c r="H65" s="257" t="s">
        <v>81</v>
      </c>
      <c r="I65" s="257">
        <f t="shared" si="8"/>
        <v>1</v>
      </c>
      <c r="J65" s="257" t="str">
        <f t="shared" si="8"/>
        <v/>
      </c>
      <c r="K65" s="257" t="str">
        <f t="shared" si="8"/>
        <v/>
      </c>
      <c r="L65" s="257" t="str">
        <f t="shared" si="8"/>
        <v/>
      </c>
      <c r="M65" s="257" t="str">
        <f t="shared" si="8"/>
        <v/>
      </c>
      <c r="N65" s="257" t="str">
        <f t="shared" si="8"/>
        <v/>
      </c>
      <c r="O65" s="257" t="str">
        <f t="shared" si="8"/>
        <v/>
      </c>
      <c r="P65" s="257" t="str">
        <f t="shared" si="8"/>
        <v/>
      </c>
      <c r="Q65" s="257" t="str">
        <f t="shared" si="8"/>
        <v/>
      </c>
      <c r="R65" s="273" t="s">
        <v>909</v>
      </c>
      <c r="S65" s="273" t="s">
        <v>910</v>
      </c>
      <c r="T65" s="268" t="s">
        <v>911</v>
      </c>
      <c r="U65" s="269" t="s">
        <v>885</v>
      </c>
      <c r="V65" s="260" t="s">
        <v>464</v>
      </c>
      <c r="W65" s="260" t="s">
        <v>404</v>
      </c>
      <c r="X65" s="274" t="s">
        <v>912</v>
      </c>
      <c r="Y65" s="260" t="s">
        <v>405</v>
      </c>
      <c r="Z65" s="266" t="str">
        <f t="shared" si="5"/>
        <v>REC is operating without support from public official(s); REC is operating with moderate support from local officials; REC is operating with full support from public official(s)</v>
      </c>
      <c r="AA65" s="276" t="s">
        <v>525</v>
      </c>
    </row>
    <row r="66" spans="1:27" hidden="1" x14ac:dyDescent="0.35">
      <c r="A66" s="257" t="str">
        <f t="shared" si="1"/>
        <v>TEC101T</v>
      </c>
      <c r="B66" s="275" t="s">
        <v>306</v>
      </c>
      <c r="C66" s="271" t="s">
        <v>163</v>
      </c>
      <c r="D66" s="259">
        <v>2</v>
      </c>
      <c r="E66" s="260" t="s">
        <v>460</v>
      </c>
      <c r="F66" s="257" t="str">
        <f t="shared" si="2"/>
        <v>TEC</v>
      </c>
      <c r="G66" s="257" t="str">
        <f t="shared" si="3"/>
        <v>relevant</v>
      </c>
      <c r="H66" s="257" t="s">
        <v>81</v>
      </c>
      <c r="I66" s="257">
        <f t="shared" si="8"/>
        <v>1</v>
      </c>
      <c r="J66" s="257" t="str">
        <f t="shared" si="8"/>
        <v/>
      </c>
      <c r="K66" s="257" t="str">
        <f t="shared" si="8"/>
        <v/>
      </c>
      <c r="L66" s="257" t="str">
        <f t="shared" si="8"/>
        <v/>
      </c>
      <c r="M66" s="257" t="str">
        <f t="shared" si="8"/>
        <v/>
      </c>
      <c r="N66" s="257" t="str">
        <f t="shared" si="8"/>
        <v/>
      </c>
      <c r="O66" s="257" t="str">
        <f t="shared" si="8"/>
        <v/>
      </c>
      <c r="P66" s="257" t="str">
        <f t="shared" si="8"/>
        <v/>
      </c>
      <c r="Q66" s="257" t="str">
        <f t="shared" si="8"/>
        <v/>
      </c>
      <c r="R66" s="273" t="s">
        <v>913</v>
      </c>
      <c r="S66" s="273" t="s">
        <v>263</v>
      </c>
      <c r="T66" s="268"/>
      <c r="U66" s="269"/>
      <c r="V66" s="260" t="s">
        <v>463</v>
      </c>
      <c r="W66" s="260" t="s">
        <v>464</v>
      </c>
      <c r="X66" s="260"/>
      <c r="Y66" s="260" t="s">
        <v>464</v>
      </c>
      <c r="Z66" s="266" t="str">
        <f t="shared" si="5"/>
        <v/>
      </c>
      <c r="AA66" s="270" t="s">
        <v>914</v>
      </c>
    </row>
    <row r="67" spans="1:27" hidden="1" x14ac:dyDescent="0.35">
      <c r="A67" s="257" t="str">
        <f t="shared" si="1"/>
        <v>TEC102C</v>
      </c>
      <c r="B67" s="275" t="s">
        <v>307</v>
      </c>
      <c r="C67" s="271" t="s">
        <v>146</v>
      </c>
      <c r="D67" s="285">
        <v>2</v>
      </c>
      <c r="E67" s="260" t="s">
        <v>39</v>
      </c>
      <c r="F67" s="257" t="str">
        <f t="shared" si="2"/>
        <v>TEC</v>
      </c>
      <c r="G67" s="257" t="str">
        <f t="shared" si="3"/>
        <v>relevant</v>
      </c>
      <c r="H67" s="257" t="s">
        <v>81</v>
      </c>
      <c r="I67" s="257">
        <f t="shared" si="8"/>
        <v>1</v>
      </c>
      <c r="J67" s="257" t="str">
        <f t="shared" si="8"/>
        <v/>
      </c>
      <c r="K67" s="257" t="str">
        <f t="shared" si="8"/>
        <v/>
      </c>
      <c r="L67" s="257" t="str">
        <f t="shared" si="8"/>
        <v/>
      </c>
      <c r="M67" s="257" t="str">
        <f t="shared" si="8"/>
        <v/>
      </c>
      <c r="N67" s="257" t="str">
        <f t="shared" si="8"/>
        <v/>
      </c>
      <c r="O67" s="257" t="str">
        <f t="shared" si="8"/>
        <v/>
      </c>
      <c r="P67" s="257" t="str">
        <f t="shared" si="8"/>
        <v/>
      </c>
      <c r="Q67" s="257" t="str">
        <f t="shared" si="8"/>
        <v/>
      </c>
      <c r="R67" s="273" t="s">
        <v>141</v>
      </c>
      <c r="S67" s="273" t="s">
        <v>248</v>
      </c>
      <c r="T67" s="268" t="s">
        <v>915</v>
      </c>
      <c r="U67" s="269" t="s">
        <v>916</v>
      </c>
      <c r="V67" s="260" t="s">
        <v>464</v>
      </c>
      <c r="W67" s="260" t="s">
        <v>38</v>
      </c>
      <c r="X67" s="260" t="s">
        <v>917</v>
      </c>
      <c r="Y67" s="260" t="s">
        <v>918</v>
      </c>
      <c r="Z67" s="266" t="str">
        <f t="shared" si="5"/>
        <v>single-proposition; at least two propositions; many propositions</v>
      </c>
      <c r="AA67" s="267" t="s">
        <v>37</v>
      </c>
    </row>
    <row r="68" spans="1:27" hidden="1" x14ac:dyDescent="0.35">
      <c r="A68" s="257" t="str">
        <f t="shared" si="1"/>
        <v>TEC103T</v>
      </c>
      <c r="B68" s="275" t="s">
        <v>308</v>
      </c>
      <c r="C68" s="271" t="s">
        <v>163</v>
      </c>
      <c r="D68" s="259">
        <v>3</v>
      </c>
      <c r="E68" s="260" t="s">
        <v>36</v>
      </c>
      <c r="F68" s="257" t="str">
        <f t="shared" si="2"/>
        <v>TEC</v>
      </c>
      <c r="G68" s="257" t="str">
        <f t="shared" si="3"/>
        <v>relevant</v>
      </c>
      <c r="H68" s="257" t="s">
        <v>81</v>
      </c>
      <c r="I68" s="257">
        <f t="shared" si="8"/>
        <v>1</v>
      </c>
      <c r="J68" s="257" t="str">
        <f t="shared" si="8"/>
        <v/>
      </c>
      <c r="K68" s="257" t="str">
        <f t="shared" si="8"/>
        <v/>
      </c>
      <c r="L68" s="257" t="str">
        <f t="shared" si="8"/>
        <v/>
      </c>
      <c r="M68" s="257" t="str">
        <f t="shared" si="8"/>
        <v/>
      </c>
      <c r="N68" s="257" t="str">
        <f t="shared" si="8"/>
        <v/>
      </c>
      <c r="O68" s="257" t="str">
        <f t="shared" si="8"/>
        <v/>
      </c>
      <c r="P68" s="257" t="str">
        <f t="shared" si="8"/>
        <v/>
      </c>
      <c r="Q68" s="257" t="str">
        <f t="shared" si="8"/>
        <v/>
      </c>
      <c r="R68" s="273" t="s">
        <v>414</v>
      </c>
      <c r="S68" s="273" t="s">
        <v>158</v>
      </c>
      <c r="T68" s="268" t="s">
        <v>919</v>
      </c>
      <c r="U68" s="269" t="s">
        <v>920</v>
      </c>
      <c r="V68" s="260" t="s">
        <v>463</v>
      </c>
      <c r="W68" s="260" t="s">
        <v>464</v>
      </c>
      <c r="X68" s="260"/>
      <c r="Y68" s="260" t="s">
        <v>464</v>
      </c>
      <c r="Z68" s="266" t="str">
        <f t="shared" si="5"/>
        <v/>
      </c>
      <c r="AA68" s="267" t="s">
        <v>35</v>
      </c>
    </row>
    <row r="69" spans="1:27" hidden="1" x14ac:dyDescent="0.35">
      <c r="A69" s="257" t="str">
        <f t="shared" si="1"/>
        <v>TEC104C</v>
      </c>
      <c r="B69" s="275" t="s">
        <v>309</v>
      </c>
      <c r="C69" s="271" t="s">
        <v>146</v>
      </c>
      <c r="D69" s="259">
        <v>1</v>
      </c>
      <c r="E69" s="260" t="s">
        <v>34</v>
      </c>
      <c r="F69" s="257" t="str">
        <f t="shared" si="2"/>
        <v>TEC</v>
      </c>
      <c r="G69" s="257" t="str">
        <f t="shared" si="3"/>
        <v>relevant</v>
      </c>
      <c r="H69" s="257" t="s">
        <v>81</v>
      </c>
      <c r="I69" s="257">
        <f t="shared" si="8"/>
        <v>1</v>
      </c>
      <c r="J69" s="257" t="str">
        <f t="shared" si="8"/>
        <v/>
      </c>
      <c r="K69" s="257" t="str">
        <f t="shared" si="8"/>
        <v/>
      </c>
      <c r="L69" s="257" t="str">
        <f t="shared" si="8"/>
        <v/>
      </c>
      <c r="M69" s="257" t="str">
        <f t="shared" si="8"/>
        <v/>
      </c>
      <c r="N69" s="257" t="str">
        <f t="shared" si="8"/>
        <v/>
      </c>
      <c r="O69" s="257" t="str">
        <f t="shared" si="8"/>
        <v/>
      </c>
      <c r="P69" s="257" t="str">
        <f t="shared" si="8"/>
        <v/>
      </c>
      <c r="Q69" s="257" t="str">
        <f t="shared" si="8"/>
        <v/>
      </c>
      <c r="R69" s="273" t="s">
        <v>921</v>
      </c>
      <c r="S69" s="273" t="s">
        <v>250</v>
      </c>
      <c r="T69" s="268" t="s">
        <v>922</v>
      </c>
      <c r="U69" s="269" t="s">
        <v>923</v>
      </c>
      <c r="V69" s="260"/>
      <c r="W69" s="260" t="s">
        <v>439</v>
      </c>
      <c r="X69" s="260" t="s">
        <v>440</v>
      </c>
      <c r="Y69" s="260" t="s">
        <v>441</v>
      </c>
      <c r="Z69" s="266" t="str">
        <f t="shared" si="5"/>
        <v>No legal status; Legal status requested; Legal status approved (e.g. cooperative).</v>
      </c>
      <c r="AA69" s="267" t="s">
        <v>33</v>
      </c>
    </row>
    <row r="70" spans="1:27" hidden="1" x14ac:dyDescent="0.35">
      <c r="A70" s="257" t="str">
        <f t="shared" si="1"/>
        <v>TEC105T</v>
      </c>
      <c r="B70" s="275" t="s">
        <v>310</v>
      </c>
      <c r="C70" s="271" t="s">
        <v>163</v>
      </c>
      <c r="D70" s="259">
        <v>2</v>
      </c>
      <c r="E70" s="260" t="s">
        <v>32</v>
      </c>
      <c r="F70" s="257" t="str">
        <f t="shared" si="2"/>
        <v>TEC</v>
      </c>
      <c r="G70" s="257" t="str">
        <f t="shared" si="3"/>
        <v>relevant</v>
      </c>
      <c r="H70" s="257" t="s">
        <v>81</v>
      </c>
      <c r="I70" s="257">
        <f t="shared" si="8"/>
        <v>1</v>
      </c>
      <c r="J70" s="257" t="str">
        <f t="shared" si="8"/>
        <v/>
      </c>
      <c r="K70" s="257" t="str">
        <f t="shared" si="8"/>
        <v/>
      </c>
      <c r="L70" s="257" t="str">
        <f t="shared" si="8"/>
        <v/>
      </c>
      <c r="M70" s="257" t="str">
        <f t="shared" si="8"/>
        <v/>
      </c>
      <c r="N70" s="257" t="str">
        <f t="shared" si="8"/>
        <v/>
      </c>
      <c r="O70" s="257" t="str">
        <f t="shared" si="8"/>
        <v/>
      </c>
      <c r="P70" s="257" t="str">
        <f t="shared" si="8"/>
        <v/>
      </c>
      <c r="Q70" s="257" t="str">
        <f t="shared" si="8"/>
        <v/>
      </c>
      <c r="R70" s="273" t="s">
        <v>415</v>
      </c>
      <c r="S70" s="273" t="s">
        <v>264</v>
      </c>
      <c r="T70" s="268" t="s">
        <v>924</v>
      </c>
      <c r="U70" s="269" t="s">
        <v>925</v>
      </c>
      <c r="V70" s="260" t="s">
        <v>463</v>
      </c>
      <c r="W70" s="260" t="s">
        <v>464</v>
      </c>
      <c r="X70" s="260"/>
      <c r="Y70" s="260" t="s">
        <v>464</v>
      </c>
      <c r="Z70" s="266" t="str">
        <f t="shared" si="5"/>
        <v/>
      </c>
      <c r="AA70" s="267" t="s">
        <v>406</v>
      </c>
    </row>
    <row r="71" spans="1:27" hidden="1" x14ac:dyDescent="0.35">
      <c r="A71" s="257" t="str">
        <f t="shared" si="1"/>
        <v>TEC106C</v>
      </c>
      <c r="B71" s="275" t="s">
        <v>311</v>
      </c>
      <c r="C71" s="271" t="s">
        <v>146</v>
      </c>
      <c r="D71" s="259">
        <v>2</v>
      </c>
      <c r="E71" s="260" t="s">
        <v>31</v>
      </c>
      <c r="F71" s="257" t="str">
        <f t="shared" si="2"/>
        <v>TEC</v>
      </c>
      <c r="G71" s="257" t="str">
        <f t="shared" si="3"/>
        <v>relevant</v>
      </c>
      <c r="H71" s="257" t="s">
        <v>81</v>
      </c>
      <c r="I71" s="257">
        <f t="shared" si="8"/>
        <v>1</v>
      </c>
      <c r="J71" s="257" t="str">
        <f t="shared" si="8"/>
        <v/>
      </c>
      <c r="K71" s="257" t="str">
        <f t="shared" si="8"/>
        <v/>
      </c>
      <c r="L71" s="257" t="str">
        <f t="shared" si="8"/>
        <v/>
      </c>
      <c r="M71" s="257" t="str">
        <f t="shared" si="8"/>
        <v/>
      </c>
      <c r="N71" s="257" t="str">
        <f t="shared" si="8"/>
        <v/>
      </c>
      <c r="O71" s="257" t="str">
        <f t="shared" si="8"/>
        <v/>
      </c>
      <c r="P71" s="257" t="str">
        <f t="shared" si="8"/>
        <v/>
      </c>
      <c r="Q71" s="257" t="str">
        <f t="shared" si="8"/>
        <v/>
      </c>
      <c r="R71" s="273" t="s">
        <v>926</v>
      </c>
      <c r="S71" s="273" t="s">
        <v>265</v>
      </c>
      <c r="T71" s="268" t="s">
        <v>922</v>
      </c>
      <c r="U71" s="269" t="s">
        <v>689</v>
      </c>
      <c r="V71" s="274" t="s">
        <v>927</v>
      </c>
      <c r="W71" s="260" t="s">
        <v>1117</v>
      </c>
      <c r="X71" s="260" t="s">
        <v>1118</v>
      </c>
      <c r="Y71" s="260" t="s">
        <v>1119</v>
      </c>
      <c r="Z71" s="266" t="str">
        <f t="shared" si="5"/>
        <v>Hardly or no external expertise available; Moderate external expertise available; Sufficient external expertise available</v>
      </c>
      <c r="AA71" s="267" t="s">
        <v>30</v>
      </c>
    </row>
    <row r="72" spans="1:27" x14ac:dyDescent="0.35">
      <c r="A72" s="257" t="str">
        <f t="shared" si="1"/>
        <v>TEC107C</v>
      </c>
      <c r="B72" s="275" t="s">
        <v>312</v>
      </c>
      <c r="C72" s="271" t="s">
        <v>146</v>
      </c>
      <c r="D72" s="259">
        <v>4</v>
      </c>
      <c r="E72" s="260" t="s">
        <v>29</v>
      </c>
      <c r="F72" s="257" t="str">
        <f t="shared" si="2"/>
        <v>TEC</v>
      </c>
      <c r="G72" s="257" t="str">
        <f t="shared" si="3"/>
        <v>relevant</v>
      </c>
      <c r="H72" s="257" t="s">
        <v>81</v>
      </c>
      <c r="I72" s="257">
        <f t="shared" si="8"/>
        <v>1</v>
      </c>
      <c r="J72" s="257" t="str">
        <f t="shared" si="8"/>
        <v/>
      </c>
      <c r="K72" s="257" t="str">
        <f t="shared" si="8"/>
        <v/>
      </c>
      <c r="L72" s="257" t="str">
        <f t="shared" si="8"/>
        <v/>
      </c>
      <c r="M72" s="257" t="str">
        <f t="shared" si="8"/>
        <v/>
      </c>
      <c r="N72" s="257" t="str">
        <f t="shared" si="8"/>
        <v/>
      </c>
      <c r="O72" s="257" t="str">
        <f t="shared" si="8"/>
        <v/>
      </c>
      <c r="P72" s="257" t="str">
        <f t="shared" si="8"/>
        <v/>
      </c>
      <c r="Q72" s="257" t="str">
        <f t="shared" si="8"/>
        <v/>
      </c>
      <c r="R72" s="273" t="s">
        <v>928</v>
      </c>
      <c r="S72" s="273" t="s">
        <v>416</v>
      </c>
      <c r="T72" s="268"/>
      <c r="U72" s="269"/>
      <c r="V72" s="260" t="s">
        <v>464</v>
      </c>
      <c r="W72" s="260" t="s">
        <v>28</v>
      </c>
      <c r="X72" s="260"/>
      <c r="Y72" s="260" t="s">
        <v>27</v>
      </c>
      <c r="Z72" s="266" t="str">
        <f t="shared" si="5"/>
        <v>single-service; multi-service</v>
      </c>
      <c r="AA72" s="267" t="s">
        <v>386</v>
      </c>
    </row>
    <row r="73" spans="1:27" hidden="1" x14ac:dyDescent="0.35">
      <c r="A73" s="257" t="str">
        <f t="shared" si="1"/>
        <v>TEC108C</v>
      </c>
      <c r="B73" s="275" t="s">
        <v>313</v>
      </c>
      <c r="C73" s="271" t="s">
        <v>146</v>
      </c>
      <c r="D73" s="259">
        <v>2</v>
      </c>
      <c r="E73" s="260" t="s">
        <v>298</v>
      </c>
      <c r="F73" s="257" t="str">
        <f t="shared" si="2"/>
        <v>TEC</v>
      </c>
      <c r="G73" s="257" t="str">
        <f t="shared" si="3"/>
        <v>relevant</v>
      </c>
      <c r="H73" s="257" t="s">
        <v>81</v>
      </c>
      <c r="I73" s="257">
        <f t="shared" si="8"/>
        <v>1</v>
      </c>
      <c r="J73" s="257" t="str">
        <f t="shared" si="8"/>
        <v/>
      </c>
      <c r="K73" s="257" t="str">
        <f t="shared" si="8"/>
        <v/>
      </c>
      <c r="L73" s="257" t="str">
        <f t="shared" si="8"/>
        <v/>
      </c>
      <c r="M73" s="257" t="str">
        <f t="shared" si="8"/>
        <v/>
      </c>
      <c r="N73" s="257" t="str">
        <f t="shared" si="8"/>
        <v/>
      </c>
      <c r="O73" s="257" t="str">
        <f t="shared" si="8"/>
        <v/>
      </c>
      <c r="P73" s="257" t="str">
        <f t="shared" si="8"/>
        <v/>
      </c>
      <c r="Q73" s="257" t="str">
        <f t="shared" si="8"/>
        <v/>
      </c>
      <c r="R73" s="273" t="s">
        <v>929</v>
      </c>
      <c r="S73" s="273" t="s">
        <v>327</v>
      </c>
      <c r="T73" s="268"/>
      <c r="U73" s="269"/>
      <c r="V73" s="260" t="s">
        <v>464</v>
      </c>
      <c r="W73" s="274" t="s">
        <v>297</v>
      </c>
      <c r="X73" s="274" t="s">
        <v>930</v>
      </c>
      <c r="Y73" s="274" t="s">
        <v>931</v>
      </c>
      <c r="Z73" s="266" t="str">
        <f t="shared" si="5"/>
        <v>permit applications have not been prepared yet; permit applications have been filed; permit applications have already ]been approved</v>
      </c>
      <c r="AA73" s="270" t="s">
        <v>932</v>
      </c>
    </row>
    <row r="74" spans="1:27" hidden="1" x14ac:dyDescent="0.35">
      <c r="A74" s="257" t="str">
        <f t="shared" si="1"/>
        <v>TEC109C</v>
      </c>
      <c r="B74" s="275" t="s">
        <v>317</v>
      </c>
      <c r="C74" s="271" t="s">
        <v>146</v>
      </c>
      <c r="D74" s="259">
        <v>3</v>
      </c>
      <c r="E74" s="260" t="s">
        <v>318</v>
      </c>
      <c r="F74" s="257" t="str">
        <f t="shared" si="2"/>
        <v>TEC</v>
      </c>
      <c r="G74" s="257" t="str">
        <f t="shared" si="3"/>
        <v>relevant</v>
      </c>
      <c r="H74" s="257" t="s">
        <v>81</v>
      </c>
      <c r="I74" s="257">
        <f t="shared" si="8"/>
        <v>1</v>
      </c>
      <c r="J74" s="257" t="str">
        <f t="shared" si="8"/>
        <v/>
      </c>
      <c r="K74" s="257" t="str">
        <f t="shared" si="8"/>
        <v/>
      </c>
      <c r="L74" s="257" t="str">
        <f t="shared" si="8"/>
        <v/>
      </c>
      <c r="M74" s="257" t="str">
        <f t="shared" si="8"/>
        <v/>
      </c>
      <c r="N74" s="257" t="str">
        <f t="shared" si="8"/>
        <v/>
      </c>
      <c r="O74" s="257" t="str">
        <f t="shared" si="8"/>
        <v/>
      </c>
      <c r="P74" s="257" t="str">
        <f t="shared" si="8"/>
        <v/>
      </c>
      <c r="Q74" s="257" t="str">
        <f t="shared" si="8"/>
        <v/>
      </c>
      <c r="R74" s="273" t="s">
        <v>933</v>
      </c>
      <c r="S74" s="273" t="s">
        <v>417</v>
      </c>
      <c r="T74" s="268" t="s">
        <v>934</v>
      </c>
      <c r="U74" s="269"/>
      <c r="V74" s="260" t="s">
        <v>464</v>
      </c>
      <c r="W74" s="260" t="s">
        <v>442</v>
      </c>
      <c r="X74" s="277" t="s">
        <v>935</v>
      </c>
      <c r="Y74" s="260" t="s">
        <v>443</v>
      </c>
      <c r="Z74" s="266" t="str">
        <f t="shared" si="5"/>
        <v>Assets are only owned by external/commercial parties (not by the REC); A limited number of assets is owned by the REC or its members; A significant amount or share of the assets is owned by the REC or its members</v>
      </c>
      <c r="AA74" s="270" t="s">
        <v>936</v>
      </c>
    </row>
    <row r="75" spans="1:27" hidden="1" x14ac:dyDescent="0.35">
      <c r="A75" s="257" t="str">
        <f t="shared" ref="A75:A111" si="9">B75&amp;C75</f>
        <v>TEC001T</v>
      </c>
      <c r="B75" s="275" t="s">
        <v>85</v>
      </c>
      <c r="C75" s="271" t="s">
        <v>163</v>
      </c>
      <c r="D75" s="259">
        <v>2</v>
      </c>
      <c r="E75" s="260" t="s">
        <v>26</v>
      </c>
      <c r="F75" s="257" t="str">
        <f t="shared" ref="F75:F111" si="10">LEFT(B75,3)</f>
        <v>TEC</v>
      </c>
      <c r="G75" s="257" t="str">
        <f t="shared" ref="G75:G111" si="11">IF(ISBLANK(B75),"",IF(SUM(I75:Q75)&gt;0,"relevant","remove"))</f>
        <v>remove</v>
      </c>
      <c r="H75" s="257" t="s">
        <v>369</v>
      </c>
      <c r="I75" s="257" t="str">
        <f t="shared" si="8"/>
        <v/>
      </c>
      <c r="J75" s="257" t="str">
        <f t="shared" si="8"/>
        <v/>
      </c>
      <c r="K75" s="257" t="str">
        <f t="shared" si="8"/>
        <v/>
      </c>
      <c r="L75" s="257" t="str">
        <f t="shared" si="8"/>
        <v/>
      </c>
      <c r="M75" s="257" t="str">
        <f t="shared" si="8"/>
        <v/>
      </c>
      <c r="N75" s="257" t="str">
        <f t="shared" si="8"/>
        <v/>
      </c>
      <c r="O75" s="257" t="str">
        <f t="shared" si="8"/>
        <v/>
      </c>
      <c r="P75" s="257" t="str">
        <f t="shared" si="8"/>
        <v/>
      </c>
      <c r="Q75" s="257" t="str">
        <f t="shared" si="8"/>
        <v/>
      </c>
      <c r="R75" s="273" t="s">
        <v>152</v>
      </c>
      <c r="S75" s="273" t="s">
        <v>266</v>
      </c>
      <c r="T75" s="268" t="s">
        <v>937</v>
      </c>
      <c r="U75" s="269" t="s">
        <v>938</v>
      </c>
      <c r="V75" s="260" t="s">
        <v>463</v>
      </c>
      <c r="W75" s="260" t="s">
        <v>464</v>
      </c>
      <c r="X75" s="260"/>
      <c r="Y75" s="260" t="s">
        <v>464</v>
      </c>
      <c r="Z75" s="266" t="str">
        <f t="shared" ref="Z75:Z96" si="12">IF(OR(ISBLANK(C75),C75="T"),"",IF(ISBLANK(X75),W75&amp;"; "&amp;Y75,W75&amp;"; "&amp;X75&amp;"; "&amp;Y75))</f>
        <v/>
      </c>
      <c r="AA75" s="267" t="s">
        <v>25</v>
      </c>
    </row>
    <row r="76" spans="1:27" hidden="1" x14ac:dyDescent="0.35">
      <c r="A76" s="257" t="str">
        <f t="shared" si="9"/>
        <v>TEC002T</v>
      </c>
      <c r="B76" s="275" t="s">
        <v>86</v>
      </c>
      <c r="C76" s="271" t="s">
        <v>163</v>
      </c>
      <c r="D76" s="259">
        <v>2</v>
      </c>
      <c r="E76" s="260" t="s">
        <v>24</v>
      </c>
      <c r="F76" s="257" t="str">
        <f t="shared" si="10"/>
        <v>TEC</v>
      </c>
      <c r="G76" s="257" t="str">
        <f t="shared" si="11"/>
        <v>relevant</v>
      </c>
      <c r="H76" s="257" t="s">
        <v>370</v>
      </c>
      <c r="I76" s="257" t="str">
        <f t="shared" ref="I76:Q94" si="13">IF(ISERR(SEARCH(I$3,$H76)),"",1)</f>
        <v/>
      </c>
      <c r="J76" s="257" t="str">
        <f t="shared" si="13"/>
        <v/>
      </c>
      <c r="K76" s="257" t="str">
        <f t="shared" si="13"/>
        <v/>
      </c>
      <c r="L76" s="257">
        <f t="shared" si="13"/>
        <v>1</v>
      </c>
      <c r="M76" s="257" t="str">
        <f t="shared" si="13"/>
        <v/>
      </c>
      <c r="N76" s="257" t="str">
        <f t="shared" si="13"/>
        <v/>
      </c>
      <c r="O76" s="257" t="str">
        <f t="shared" si="13"/>
        <v/>
      </c>
      <c r="P76" s="257" t="str">
        <f t="shared" si="13"/>
        <v/>
      </c>
      <c r="Q76" s="257" t="str">
        <f t="shared" si="13"/>
        <v/>
      </c>
      <c r="R76" s="273" t="s">
        <v>153</v>
      </c>
      <c r="S76" s="273" t="s">
        <v>418</v>
      </c>
      <c r="T76" s="268"/>
      <c r="U76" s="269"/>
      <c r="V76" s="260" t="s">
        <v>463</v>
      </c>
      <c r="W76" s="260" t="s">
        <v>464</v>
      </c>
      <c r="X76" s="260"/>
      <c r="Y76" s="260" t="s">
        <v>464</v>
      </c>
      <c r="Z76" s="266" t="str">
        <f t="shared" si="12"/>
        <v/>
      </c>
      <c r="AA76" s="267" t="s">
        <v>23</v>
      </c>
    </row>
    <row r="77" spans="1:27" hidden="1" x14ac:dyDescent="0.35">
      <c r="A77" s="257" t="str">
        <f t="shared" si="9"/>
        <v>TEC003T</v>
      </c>
      <c r="B77" s="275" t="s">
        <v>87</v>
      </c>
      <c r="C77" s="271" t="s">
        <v>163</v>
      </c>
      <c r="D77" s="259">
        <v>2</v>
      </c>
      <c r="E77" s="260" t="s">
        <v>22</v>
      </c>
      <c r="F77" s="257" t="str">
        <f t="shared" si="10"/>
        <v>TEC</v>
      </c>
      <c r="G77" s="257" t="str">
        <f t="shared" si="11"/>
        <v>remove</v>
      </c>
      <c r="H77" s="257" t="s">
        <v>371</v>
      </c>
      <c r="I77" s="257" t="str">
        <f t="shared" si="13"/>
        <v/>
      </c>
      <c r="J77" s="257" t="str">
        <f t="shared" si="13"/>
        <v/>
      </c>
      <c r="K77" s="257" t="str">
        <f t="shared" si="13"/>
        <v/>
      </c>
      <c r="L77" s="257" t="str">
        <f t="shared" si="13"/>
        <v/>
      </c>
      <c r="M77" s="257" t="str">
        <f t="shared" si="13"/>
        <v/>
      </c>
      <c r="N77" s="257" t="str">
        <f t="shared" si="13"/>
        <v/>
      </c>
      <c r="O77" s="257" t="str">
        <f t="shared" si="13"/>
        <v/>
      </c>
      <c r="P77" s="257" t="str">
        <f t="shared" si="13"/>
        <v/>
      </c>
      <c r="Q77" s="257" t="str">
        <f t="shared" si="13"/>
        <v/>
      </c>
      <c r="R77" s="273" t="s">
        <v>939</v>
      </c>
      <c r="S77" s="273" t="s">
        <v>940</v>
      </c>
      <c r="T77" s="268" t="s">
        <v>941</v>
      </c>
      <c r="U77" s="269" t="s">
        <v>942</v>
      </c>
      <c r="V77" s="260" t="s">
        <v>463</v>
      </c>
      <c r="W77" s="260" t="s">
        <v>464</v>
      </c>
      <c r="X77" s="260"/>
      <c r="Y77" s="260" t="s">
        <v>464</v>
      </c>
      <c r="Z77" s="266" t="str">
        <f t="shared" si="12"/>
        <v/>
      </c>
      <c r="AA77" s="267" t="s">
        <v>21</v>
      </c>
    </row>
    <row r="78" spans="1:27" x14ac:dyDescent="0.35">
      <c r="A78" s="257" t="str">
        <f t="shared" si="9"/>
        <v>TEC004C</v>
      </c>
      <c r="B78" s="275" t="s">
        <v>88</v>
      </c>
      <c r="C78" s="271" t="s">
        <v>146</v>
      </c>
      <c r="D78" s="259">
        <v>4</v>
      </c>
      <c r="E78" s="260" t="s">
        <v>20</v>
      </c>
      <c r="F78" s="257" t="str">
        <f t="shared" si="10"/>
        <v>TEC</v>
      </c>
      <c r="G78" s="257" t="str">
        <f t="shared" si="11"/>
        <v>remove</v>
      </c>
      <c r="H78" s="257" t="s">
        <v>371</v>
      </c>
      <c r="I78" s="257" t="str">
        <f t="shared" si="13"/>
        <v/>
      </c>
      <c r="J78" s="257" t="str">
        <f t="shared" si="13"/>
        <v/>
      </c>
      <c r="K78" s="257" t="str">
        <f t="shared" si="13"/>
        <v/>
      </c>
      <c r="L78" s="257" t="str">
        <f t="shared" si="13"/>
        <v/>
      </c>
      <c r="M78" s="257" t="str">
        <f t="shared" si="13"/>
        <v/>
      </c>
      <c r="N78" s="257" t="str">
        <f t="shared" si="13"/>
        <v/>
      </c>
      <c r="O78" s="257" t="str">
        <f t="shared" si="13"/>
        <v/>
      </c>
      <c r="P78" s="257" t="str">
        <f t="shared" si="13"/>
        <v/>
      </c>
      <c r="Q78" s="257" t="str">
        <f t="shared" si="13"/>
        <v/>
      </c>
      <c r="R78" s="273" t="s">
        <v>271</v>
      </c>
      <c r="S78" s="273" t="s">
        <v>273</v>
      </c>
      <c r="T78" s="268"/>
      <c r="U78" s="269"/>
      <c r="V78" s="260" t="s">
        <v>464</v>
      </c>
      <c r="W78" s="260" t="s">
        <v>943</v>
      </c>
      <c r="X78" s="274" t="s">
        <v>944</v>
      </c>
      <c r="Y78" s="260" t="s">
        <v>19</v>
      </c>
      <c r="Z78" s="266" t="str">
        <f t="shared" si="12"/>
        <v>many defects (at least monthly); a moderate amount of deffects (multiple per year).; (almost) none</v>
      </c>
      <c r="AA78" s="267" t="s">
        <v>18</v>
      </c>
    </row>
    <row r="79" spans="1:27" hidden="1" x14ac:dyDescent="0.35">
      <c r="A79" s="257" t="str">
        <f t="shared" si="9"/>
        <v>TEC005C</v>
      </c>
      <c r="B79" s="275" t="s">
        <v>89</v>
      </c>
      <c r="C79" s="271" t="s">
        <v>146</v>
      </c>
      <c r="D79" s="259">
        <v>3</v>
      </c>
      <c r="E79" s="260" t="s">
        <v>17</v>
      </c>
      <c r="F79" s="257" t="str">
        <f t="shared" si="10"/>
        <v>TEC</v>
      </c>
      <c r="G79" s="257" t="str">
        <f t="shared" si="11"/>
        <v>remove</v>
      </c>
      <c r="H79" s="257" t="s">
        <v>371</v>
      </c>
      <c r="I79" s="257" t="str">
        <f t="shared" si="13"/>
        <v/>
      </c>
      <c r="J79" s="257" t="str">
        <f t="shared" si="13"/>
        <v/>
      </c>
      <c r="K79" s="257" t="str">
        <f t="shared" si="13"/>
        <v/>
      </c>
      <c r="L79" s="257" t="str">
        <f t="shared" si="13"/>
        <v/>
      </c>
      <c r="M79" s="257" t="str">
        <f t="shared" si="13"/>
        <v/>
      </c>
      <c r="N79" s="257" t="str">
        <f t="shared" si="13"/>
        <v/>
      </c>
      <c r="O79" s="257" t="str">
        <f t="shared" si="13"/>
        <v/>
      </c>
      <c r="P79" s="257" t="str">
        <f t="shared" si="13"/>
        <v/>
      </c>
      <c r="Q79" s="257" t="str">
        <f t="shared" si="13"/>
        <v/>
      </c>
      <c r="R79" s="273" t="s">
        <v>419</v>
      </c>
      <c r="S79" s="273" t="s">
        <v>162</v>
      </c>
      <c r="T79" s="268"/>
      <c r="U79" s="269"/>
      <c r="V79" s="260" t="s">
        <v>464</v>
      </c>
      <c r="W79" s="260" t="s">
        <v>945</v>
      </c>
      <c r="X79" s="274" t="s">
        <v>946</v>
      </c>
      <c r="Y79" s="260" t="s">
        <v>387</v>
      </c>
      <c r="Z79" s="266" t="str">
        <f t="shared" si="12"/>
        <v>technology is not mature, and rarely used by other RECs; Technology is fairly mature, and there are some cases of other RECs using them.; proven technology that is successfully used by other RECs</v>
      </c>
      <c r="AA79" s="267" t="s">
        <v>16</v>
      </c>
    </row>
    <row r="80" spans="1:27" hidden="1" x14ac:dyDescent="0.35">
      <c r="A80" s="257" t="str">
        <f t="shared" si="9"/>
        <v>TEC006C</v>
      </c>
      <c r="B80" s="275" t="s">
        <v>90</v>
      </c>
      <c r="C80" s="271" t="s">
        <v>146</v>
      </c>
      <c r="D80" s="259">
        <v>3</v>
      </c>
      <c r="E80" s="260" t="s">
        <v>15</v>
      </c>
      <c r="F80" s="257" t="str">
        <f t="shared" si="10"/>
        <v>TEC</v>
      </c>
      <c r="G80" s="257" t="str">
        <f t="shared" si="11"/>
        <v>relevant</v>
      </c>
      <c r="H80" s="257" t="s">
        <v>81</v>
      </c>
      <c r="I80" s="257">
        <f t="shared" si="13"/>
        <v>1</v>
      </c>
      <c r="J80" s="257" t="str">
        <f t="shared" si="13"/>
        <v/>
      </c>
      <c r="K80" s="257" t="str">
        <f t="shared" si="13"/>
        <v/>
      </c>
      <c r="L80" s="257" t="str">
        <f t="shared" si="13"/>
        <v/>
      </c>
      <c r="M80" s="257" t="str">
        <f t="shared" si="13"/>
        <v/>
      </c>
      <c r="N80" s="257" t="str">
        <f t="shared" si="13"/>
        <v/>
      </c>
      <c r="O80" s="257" t="str">
        <f t="shared" si="13"/>
        <v/>
      </c>
      <c r="P80" s="257" t="str">
        <f t="shared" si="13"/>
        <v/>
      </c>
      <c r="Q80" s="257" t="str">
        <f t="shared" si="13"/>
        <v/>
      </c>
      <c r="R80" s="273" t="s">
        <v>164</v>
      </c>
      <c r="S80" s="273" t="s">
        <v>165</v>
      </c>
      <c r="T80" s="268"/>
      <c r="U80" s="269"/>
      <c r="V80" s="274" t="s">
        <v>463</v>
      </c>
      <c r="W80" s="260" t="s">
        <v>1114</v>
      </c>
      <c r="X80" s="260" t="s">
        <v>1115</v>
      </c>
      <c r="Y80" s="260" t="s">
        <v>1116</v>
      </c>
      <c r="Z80" s="266" t="str">
        <f t="shared" si="12"/>
        <v>To a low extent; To a moderate extent; To a high extent</v>
      </c>
      <c r="AA80" s="267" t="s">
        <v>14</v>
      </c>
    </row>
    <row r="81" spans="1:27" hidden="1" x14ac:dyDescent="0.35">
      <c r="A81" s="257" t="str">
        <f t="shared" si="9"/>
        <v>TEC007T</v>
      </c>
      <c r="B81" s="275" t="s">
        <v>91</v>
      </c>
      <c r="C81" s="271" t="s">
        <v>163</v>
      </c>
      <c r="D81" s="259">
        <v>2</v>
      </c>
      <c r="E81" s="260" t="s">
        <v>13</v>
      </c>
      <c r="F81" s="257" t="str">
        <f t="shared" si="10"/>
        <v>TEC</v>
      </c>
      <c r="G81" s="257" t="str">
        <f t="shared" si="11"/>
        <v>relevant</v>
      </c>
      <c r="H81" s="257" t="s">
        <v>81</v>
      </c>
      <c r="I81" s="257">
        <f t="shared" si="13"/>
        <v>1</v>
      </c>
      <c r="J81" s="257" t="str">
        <f t="shared" si="13"/>
        <v/>
      </c>
      <c r="K81" s="257" t="str">
        <f t="shared" si="13"/>
        <v/>
      </c>
      <c r="L81" s="257" t="str">
        <f t="shared" si="13"/>
        <v/>
      </c>
      <c r="M81" s="257" t="str">
        <f t="shared" si="13"/>
        <v/>
      </c>
      <c r="N81" s="257" t="str">
        <f t="shared" si="13"/>
        <v/>
      </c>
      <c r="O81" s="257" t="str">
        <f t="shared" si="13"/>
        <v/>
      </c>
      <c r="P81" s="257" t="str">
        <f t="shared" si="13"/>
        <v/>
      </c>
      <c r="Q81" s="257" t="str">
        <f t="shared" si="13"/>
        <v/>
      </c>
      <c r="R81" s="273" t="s">
        <v>166</v>
      </c>
      <c r="S81" s="273" t="s">
        <v>167</v>
      </c>
      <c r="T81" s="268"/>
      <c r="U81" s="269"/>
      <c r="V81" s="260" t="s">
        <v>463</v>
      </c>
      <c r="W81" s="260" t="s">
        <v>464</v>
      </c>
      <c r="X81" s="260"/>
      <c r="Y81" s="260" t="s">
        <v>464</v>
      </c>
      <c r="Z81" s="266" t="str">
        <f t="shared" si="12"/>
        <v/>
      </c>
      <c r="AA81" s="267" t="s">
        <v>12</v>
      </c>
    </row>
    <row r="82" spans="1:27" hidden="1" x14ac:dyDescent="0.35">
      <c r="A82" s="257" t="str">
        <f t="shared" si="9"/>
        <v>TEC007C</v>
      </c>
      <c r="B82" s="275" t="s">
        <v>91</v>
      </c>
      <c r="C82" s="271" t="s">
        <v>146</v>
      </c>
      <c r="D82" s="259">
        <v>3</v>
      </c>
      <c r="E82" s="260" t="s">
        <v>13</v>
      </c>
      <c r="F82" s="257" t="str">
        <f t="shared" si="10"/>
        <v>TEC</v>
      </c>
      <c r="G82" s="257" t="str">
        <f t="shared" si="11"/>
        <v>relevant</v>
      </c>
      <c r="H82" s="257" t="s">
        <v>81</v>
      </c>
      <c r="I82" s="257">
        <f t="shared" si="13"/>
        <v>1</v>
      </c>
      <c r="J82" s="257" t="str">
        <f t="shared" si="13"/>
        <v/>
      </c>
      <c r="K82" s="257" t="str">
        <f t="shared" si="13"/>
        <v/>
      </c>
      <c r="L82" s="257" t="str">
        <f t="shared" si="13"/>
        <v/>
      </c>
      <c r="M82" s="257" t="str">
        <f t="shared" si="13"/>
        <v/>
      </c>
      <c r="N82" s="257" t="str">
        <f t="shared" si="13"/>
        <v/>
      </c>
      <c r="O82" s="257" t="str">
        <f t="shared" si="13"/>
        <v/>
      </c>
      <c r="P82" s="257" t="str">
        <f t="shared" si="13"/>
        <v/>
      </c>
      <c r="Q82" s="257" t="str">
        <f t="shared" si="13"/>
        <v/>
      </c>
      <c r="R82" s="273" t="s">
        <v>947</v>
      </c>
      <c r="S82" s="273" t="s">
        <v>168</v>
      </c>
      <c r="T82" s="268" t="s">
        <v>922</v>
      </c>
      <c r="U82" s="269" t="s">
        <v>689</v>
      </c>
      <c r="V82" s="274" t="s">
        <v>463</v>
      </c>
      <c r="W82" s="260" t="s">
        <v>1120</v>
      </c>
      <c r="X82" s="260" t="s">
        <v>1121</v>
      </c>
      <c r="Y82" s="260" t="s">
        <v>1122</v>
      </c>
      <c r="Z82" s="266" t="str">
        <f t="shared" si="12"/>
        <v>Data management plan has not been applied yet; Data management plan has been applied, but has not yet been updated; Data management plan has already been applied and has already been updated</v>
      </c>
      <c r="AA82" s="267" t="s">
        <v>12</v>
      </c>
    </row>
    <row r="83" spans="1:27" x14ac:dyDescent="0.35">
      <c r="A83" s="257" t="str">
        <f t="shared" si="9"/>
        <v>TEC008C</v>
      </c>
      <c r="B83" s="275" t="s">
        <v>92</v>
      </c>
      <c r="C83" s="271" t="s">
        <v>146</v>
      </c>
      <c r="D83" s="259">
        <v>4</v>
      </c>
      <c r="E83" s="260" t="s">
        <v>11</v>
      </c>
      <c r="F83" s="257" t="str">
        <f t="shared" si="10"/>
        <v>TEC</v>
      </c>
      <c r="G83" s="257" t="str">
        <f t="shared" si="11"/>
        <v>relevant</v>
      </c>
      <c r="H83" s="257" t="s">
        <v>374</v>
      </c>
      <c r="I83" s="257" t="str">
        <f t="shared" si="13"/>
        <v/>
      </c>
      <c r="J83" s="257" t="str">
        <f t="shared" si="13"/>
        <v/>
      </c>
      <c r="K83" s="257" t="str">
        <f t="shared" si="13"/>
        <v/>
      </c>
      <c r="L83" s="257">
        <f t="shared" si="13"/>
        <v>1</v>
      </c>
      <c r="M83" s="257" t="str">
        <f t="shared" si="13"/>
        <v/>
      </c>
      <c r="N83" s="257" t="str">
        <f t="shared" si="13"/>
        <v/>
      </c>
      <c r="O83" s="257" t="str">
        <f t="shared" si="13"/>
        <v/>
      </c>
      <c r="P83" s="257" t="str">
        <f t="shared" si="13"/>
        <v/>
      </c>
      <c r="Q83" s="257">
        <f t="shared" si="13"/>
        <v>1</v>
      </c>
      <c r="R83" s="273" t="s">
        <v>948</v>
      </c>
      <c r="S83" s="272" t="s">
        <v>949</v>
      </c>
      <c r="T83" s="268" t="s">
        <v>950</v>
      </c>
      <c r="U83" s="269" t="s">
        <v>951</v>
      </c>
      <c r="V83" s="274" t="s">
        <v>927</v>
      </c>
      <c r="W83" s="260" t="s">
        <v>1123</v>
      </c>
      <c r="X83" s="260" t="s">
        <v>1124</v>
      </c>
      <c r="Y83" s="260" t="s">
        <v>1125</v>
      </c>
      <c r="Z83" s="266" t="str">
        <f t="shared" si="12"/>
        <v>The energy savings target has not been reached yet; The REC is on the verge of achieving its energy savings target; The energy savings target has already been exceeded</v>
      </c>
      <c r="AA83" s="270" t="s">
        <v>952</v>
      </c>
    </row>
    <row r="84" spans="1:27" hidden="1" x14ac:dyDescent="0.35">
      <c r="A84" s="257" t="str">
        <f t="shared" si="9"/>
        <v>TEC012T</v>
      </c>
      <c r="B84" s="275" t="s">
        <v>96</v>
      </c>
      <c r="C84" s="271" t="s">
        <v>163</v>
      </c>
      <c r="D84" s="259">
        <v>3</v>
      </c>
      <c r="E84" s="287" t="s">
        <v>953</v>
      </c>
      <c r="F84" s="257" t="s">
        <v>954</v>
      </c>
      <c r="G84" s="257" t="str">
        <f t="shared" si="11"/>
        <v>relevant</v>
      </c>
      <c r="H84" s="257" t="s">
        <v>362</v>
      </c>
      <c r="I84" s="257" t="str">
        <f t="shared" si="13"/>
        <v/>
      </c>
      <c r="J84" s="257" t="str">
        <f t="shared" si="13"/>
        <v/>
      </c>
      <c r="K84" s="257" t="str">
        <f t="shared" si="13"/>
        <v/>
      </c>
      <c r="L84" s="257" t="str">
        <f t="shared" si="13"/>
        <v/>
      </c>
      <c r="M84" s="257" t="str">
        <f t="shared" si="13"/>
        <v/>
      </c>
      <c r="N84" s="257" t="str">
        <f t="shared" si="13"/>
        <v/>
      </c>
      <c r="O84" s="257" t="str">
        <f t="shared" si="13"/>
        <v/>
      </c>
      <c r="P84" s="257" t="str">
        <f t="shared" si="13"/>
        <v/>
      </c>
      <c r="Q84" s="257">
        <f t="shared" si="13"/>
        <v>1</v>
      </c>
      <c r="R84" s="273" t="s">
        <v>955</v>
      </c>
      <c r="S84" s="272" t="s">
        <v>956</v>
      </c>
      <c r="T84" s="268"/>
      <c r="U84" s="269"/>
      <c r="V84" s="274"/>
      <c r="W84" s="260"/>
      <c r="X84" s="260"/>
      <c r="Y84" s="260"/>
      <c r="Z84" s="266" t="str">
        <f t="shared" si="12"/>
        <v/>
      </c>
      <c r="AA84" s="270"/>
    </row>
    <row r="85" spans="1:27" x14ac:dyDescent="0.35">
      <c r="A85" s="257" t="str">
        <f t="shared" si="9"/>
        <v>TEC009C</v>
      </c>
      <c r="B85" s="275" t="s">
        <v>93</v>
      </c>
      <c r="C85" s="271" t="s">
        <v>146</v>
      </c>
      <c r="D85" s="259">
        <v>4</v>
      </c>
      <c r="E85" s="260" t="s">
        <v>10</v>
      </c>
      <c r="F85" s="257" t="str">
        <f t="shared" si="10"/>
        <v>TEC</v>
      </c>
      <c r="G85" s="257" t="str">
        <f t="shared" si="11"/>
        <v>remove</v>
      </c>
      <c r="H85" s="257" t="s">
        <v>354</v>
      </c>
      <c r="I85" s="257" t="str">
        <f t="shared" si="13"/>
        <v/>
      </c>
      <c r="J85" s="257" t="str">
        <f t="shared" si="13"/>
        <v/>
      </c>
      <c r="K85" s="257" t="str">
        <f t="shared" si="13"/>
        <v/>
      </c>
      <c r="L85" s="257" t="str">
        <f t="shared" si="13"/>
        <v/>
      </c>
      <c r="M85" s="257" t="str">
        <f t="shared" si="13"/>
        <v/>
      </c>
      <c r="N85" s="257" t="str">
        <f t="shared" si="13"/>
        <v/>
      </c>
      <c r="O85" s="257" t="str">
        <f t="shared" si="13"/>
        <v/>
      </c>
      <c r="P85" s="257" t="str">
        <f t="shared" si="13"/>
        <v/>
      </c>
      <c r="Q85" s="257" t="str">
        <f t="shared" si="13"/>
        <v/>
      </c>
      <c r="R85" s="273" t="s">
        <v>957</v>
      </c>
      <c r="S85" s="273" t="s">
        <v>272</v>
      </c>
      <c r="T85" s="268" t="s">
        <v>950</v>
      </c>
      <c r="U85" s="269" t="s">
        <v>951</v>
      </c>
      <c r="V85" s="274" t="s">
        <v>927</v>
      </c>
      <c r="W85" s="260" t="s">
        <v>1126</v>
      </c>
      <c r="X85" s="260" t="s">
        <v>1127</v>
      </c>
      <c r="Y85" s="260" t="s">
        <v>1128</v>
      </c>
      <c r="Z85" s="266" t="str">
        <f t="shared" si="12"/>
        <v>The renewable energy production target has not been reached yet; The REC is on the verge of achieving its renewable energy production target; The renewable energy production target has already been exceeded</v>
      </c>
      <c r="AA85" s="270" t="s">
        <v>958</v>
      </c>
    </row>
    <row r="86" spans="1:27" x14ac:dyDescent="0.35">
      <c r="A86" s="257" t="str">
        <f t="shared" si="9"/>
        <v>TEC010C</v>
      </c>
      <c r="B86" s="275" t="s">
        <v>94</v>
      </c>
      <c r="C86" s="271" t="s">
        <v>146</v>
      </c>
      <c r="D86" s="259">
        <v>4</v>
      </c>
      <c r="E86" s="260" t="s">
        <v>9</v>
      </c>
      <c r="F86" s="257" t="str">
        <f t="shared" si="10"/>
        <v>TEC</v>
      </c>
      <c r="G86" s="257" t="str">
        <f t="shared" si="11"/>
        <v>relevant</v>
      </c>
      <c r="H86" s="257" t="s">
        <v>372</v>
      </c>
      <c r="I86" s="257" t="str">
        <f t="shared" si="13"/>
        <v/>
      </c>
      <c r="J86" s="257" t="str">
        <f t="shared" si="13"/>
        <v/>
      </c>
      <c r="K86" s="257" t="str">
        <f t="shared" si="13"/>
        <v/>
      </c>
      <c r="L86" s="257">
        <f t="shared" si="13"/>
        <v>1</v>
      </c>
      <c r="M86" s="257" t="str">
        <f t="shared" si="13"/>
        <v/>
      </c>
      <c r="N86" s="257" t="str">
        <f t="shared" si="13"/>
        <v/>
      </c>
      <c r="O86" s="257" t="str">
        <f t="shared" si="13"/>
        <v/>
      </c>
      <c r="P86" s="257" t="str">
        <f t="shared" si="13"/>
        <v/>
      </c>
      <c r="Q86" s="257" t="str">
        <f t="shared" si="13"/>
        <v/>
      </c>
      <c r="R86" s="273" t="s">
        <v>420</v>
      </c>
      <c r="S86" s="273" t="s">
        <v>421</v>
      </c>
      <c r="T86" s="268"/>
      <c r="U86" s="269"/>
      <c r="V86" s="274" t="s">
        <v>927</v>
      </c>
      <c r="W86" s="260" t="s">
        <v>1129</v>
      </c>
      <c r="X86" s="260" t="s">
        <v>1130</v>
      </c>
      <c r="Y86" s="260" t="s">
        <v>1131</v>
      </c>
      <c r="Z86" s="266" t="str">
        <f t="shared" si="12"/>
        <v>The REC is not growing beyond its original energy targets; The REC is on the verge of growing beyond its original energy targets; The REC has already grown beyond its original energy targets</v>
      </c>
      <c r="AA86" s="267" t="s">
        <v>388</v>
      </c>
    </row>
    <row r="87" spans="1:27" hidden="1" x14ac:dyDescent="0.35">
      <c r="A87" s="257" t="str">
        <f t="shared" si="9"/>
        <v>TEC011C</v>
      </c>
      <c r="B87" s="275" t="s">
        <v>95</v>
      </c>
      <c r="C87" s="271" t="s">
        <v>146</v>
      </c>
      <c r="D87" s="259">
        <v>3</v>
      </c>
      <c r="E87" s="260" t="s">
        <v>8</v>
      </c>
      <c r="F87" s="257" t="str">
        <f t="shared" si="10"/>
        <v>TEC</v>
      </c>
      <c r="G87" s="257" t="str">
        <f t="shared" si="11"/>
        <v>relevant</v>
      </c>
      <c r="H87" s="257" t="s">
        <v>372</v>
      </c>
      <c r="I87" s="257" t="str">
        <f t="shared" si="13"/>
        <v/>
      </c>
      <c r="J87" s="257" t="str">
        <f t="shared" si="13"/>
        <v/>
      </c>
      <c r="K87" s="257" t="str">
        <f t="shared" si="13"/>
        <v/>
      </c>
      <c r="L87" s="257">
        <f t="shared" si="13"/>
        <v>1</v>
      </c>
      <c r="M87" s="257" t="str">
        <f t="shared" si="13"/>
        <v/>
      </c>
      <c r="N87" s="257" t="str">
        <f t="shared" si="13"/>
        <v/>
      </c>
      <c r="O87" s="257" t="str">
        <f t="shared" si="13"/>
        <v/>
      </c>
      <c r="P87" s="257" t="str">
        <f t="shared" si="13"/>
        <v/>
      </c>
      <c r="Q87" s="257" t="str">
        <f t="shared" si="13"/>
        <v/>
      </c>
      <c r="R87" s="273" t="s">
        <v>959</v>
      </c>
      <c r="S87" s="273" t="s">
        <v>270</v>
      </c>
      <c r="T87" s="268"/>
      <c r="U87" s="269"/>
      <c r="V87" s="260" t="s">
        <v>464</v>
      </c>
      <c r="W87" s="274" t="s">
        <v>960</v>
      </c>
      <c r="X87" s="260"/>
      <c r="Y87" s="274" t="s">
        <v>961</v>
      </c>
      <c r="Z87" s="266" t="str">
        <f t="shared" si="12"/>
        <v>no, consumption exceeds production; yes, production at least equals consumption</v>
      </c>
      <c r="AA87" s="267" t="s">
        <v>389</v>
      </c>
    </row>
    <row r="88" spans="1:27" hidden="1" x14ac:dyDescent="0.35">
      <c r="A88" s="257" t="str">
        <f t="shared" si="9"/>
        <v>TEC014T</v>
      </c>
      <c r="B88" s="275" t="s">
        <v>1089</v>
      </c>
      <c r="C88" s="271" t="s">
        <v>163</v>
      </c>
      <c r="D88" s="259">
        <v>3</v>
      </c>
      <c r="E88" s="260" t="s">
        <v>1091</v>
      </c>
      <c r="F88" s="257" t="str">
        <f t="shared" si="10"/>
        <v>TEC</v>
      </c>
      <c r="G88" s="257" t="str">
        <f t="shared" si="11"/>
        <v>relevant</v>
      </c>
      <c r="H88" s="257" t="s">
        <v>1093</v>
      </c>
      <c r="I88" s="257" t="str">
        <f t="shared" si="13"/>
        <v/>
      </c>
      <c r="J88" s="257" t="str">
        <f t="shared" si="13"/>
        <v/>
      </c>
      <c r="K88" s="257" t="str">
        <f t="shared" si="13"/>
        <v/>
      </c>
      <c r="L88" s="257">
        <f t="shared" si="13"/>
        <v>1</v>
      </c>
      <c r="M88" s="257" t="str">
        <f t="shared" si="13"/>
        <v/>
      </c>
      <c r="N88" s="257" t="str">
        <f t="shared" si="13"/>
        <v/>
      </c>
      <c r="O88" s="257" t="str">
        <f t="shared" si="13"/>
        <v/>
      </c>
      <c r="P88" s="257" t="str">
        <f t="shared" si="13"/>
        <v/>
      </c>
      <c r="Q88" s="257" t="str">
        <f t="shared" si="13"/>
        <v/>
      </c>
      <c r="R88" s="273" t="s">
        <v>962</v>
      </c>
      <c r="S88" s="273"/>
      <c r="T88" s="268"/>
      <c r="U88" s="269" t="s">
        <v>906</v>
      </c>
      <c r="V88" s="260"/>
      <c r="W88" s="274"/>
      <c r="X88" s="260"/>
      <c r="Y88" s="274"/>
      <c r="Z88" s="266" t="str">
        <f t="shared" si="12"/>
        <v/>
      </c>
      <c r="AA88" s="267"/>
    </row>
    <row r="89" spans="1:27" hidden="1" x14ac:dyDescent="0.35">
      <c r="A89" s="257" t="str">
        <f t="shared" si="9"/>
        <v>TEC015T</v>
      </c>
      <c r="B89" s="275" t="s">
        <v>1090</v>
      </c>
      <c r="C89" s="271" t="s">
        <v>163</v>
      </c>
      <c r="D89" s="259">
        <v>3</v>
      </c>
      <c r="E89" s="260" t="s">
        <v>1092</v>
      </c>
      <c r="F89" s="257" t="str">
        <f t="shared" si="10"/>
        <v>TEC</v>
      </c>
      <c r="G89" s="257" t="str">
        <f t="shared" si="11"/>
        <v>relevant</v>
      </c>
      <c r="H89" s="257" t="s">
        <v>1093</v>
      </c>
      <c r="I89" s="257" t="str">
        <f t="shared" si="13"/>
        <v/>
      </c>
      <c r="J89" s="257" t="str">
        <f t="shared" si="13"/>
        <v/>
      </c>
      <c r="K89" s="257" t="str">
        <f t="shared" si="13"/>
        <v/>
      </c>
      <c r="L89" s="257">
        <f t="shared" si="13"/>
        <v>1</v>
      </c>
      <c r="M89" s="257" t="str">
        <f t="shared" si="13"/>
        <v/>
      </c>
      <c r="N89" s="257" t="str">
        <f t="shared" si="13"/>
        <v/>
      </c>
      <c r="O89" s="257" t="str">
        <f t="shared" si="13"/>
        <v/>
      </c>
      <c r="P89" s="257" t="str">
        <f t="shared" si="13"/>
        <v/>
      </c>
      <c r="Q89" s="257" t="str">
        <f t="shared" si="13"/>
        <v/>
      </c>
      <c r="R89" s="273" t="s">
        <v>963</v>
      </c>
      <c r="S89" s="273"/>
      <c r="T89" s="268"/>
      <c r="U89" s="269"/>
      <c r="V89" s="260"/>
      <c r="W89" s="274"/>
      <c r="X89" s="260"/>
      <c r="Y89" s="274"/>
      <c r="Z89" s="266" t="str">
        <f t="shared" si="12"/>
        <v/>
      </c>
      <c r="AA89" s="267"/>
    </row>
    <row r="90" spans="1:27" hidden="1" x14ac:dyDescent="0.35">
      <c r="A90" s="257" t="str">
        <f t="shared" si="9"/>
        <v>TEC012C</v>
      </c>
      <c r="B90" s="275" t="s">
        <v>96</v>
      </c>
      <c r="C90" s="271" t="s">
        <v>146</v>
      </c>
      <c r="D90" s="259">
        <v>3</v>
      </c>
      <c r="E90" s="260" t="s">
        <v>461</v>
      </c>
      <c r="F90" s="257" t="str">
        <f t="shared" si="10"/>
        <v>TEC</v>
      </c>
      <c r="G90" s="257" t="str">
        <f t="shared" si="11"/>
        <v>relevant</v>
      </c>
      <c r="H90" s="257" t="s">
        <v>373</v>
      </c>
      <c r="I90" s="257" t="str">
        <f t="shared" si="13"/>
        <v/>
      </c>
      <c r="J90" s="257" t="str">
        <f t="shared" si="13"/>
        <v/>
      </c>
      <c r="K90" s="257" t="str">
        <f t="shared" si="13"/>
        <v/>
      </c>
      <c r="L90" s="257">
        <f t="shared" si="13"/>
        <v>1</v>
      </c>
      <c r="M90" s="257" t="str">
        <f t="shared" si="13"/>
        <v/>
      </c>
      <c r="N90" s="257" t="str">
        <f t="shared" si="13"/>
        <v/>
      </c>
      <c r="O90" s="257" t="str">
        <f t="shared" si="13"/>
        <v/>
      </c>
      <c r="P90" s="257" t="str">
        <f t="shared" si="13"/>
        <v/>
      </c>
      <c r="Q90" s="257">
        <f t="shared" si="13"/>
        <v>1</v>
      </c>
      <c r="R90" s="273" t="s">
        <v>964</v>
      </c>
      <c r="S90" s="273" t="s">
        <v>269</v>
      </c>
      <c r="T90" s="268" t="s">
        <v>877</v>
      </c>
      <c r="U90" s="269" t="s">
        <v>689</v>
      </c>
      <c r="V90" s="260"/>
      <c r="W90" s="274" t="s">
        <v>965</v>
      </c>
      <c r="X90" s="274" t="s">
        <v>966</v>
      </c>
      <c r="Y90" s="274" t="s">
        <v>967</v>
      </c>
      <c r="Z90" s="266" t="str">
        <f t="shared" si="12"/>
        <v>emissions reduction has started, but goals are not yet achieved; emission reduction is well underway, but the goals has not yet been achieved; the planned emissions reduction goal has been achieved</v>
      </c>
      <c r="AA90" s="267" t="s">
        <v>7</v>
      </c>
    </row>
    <row r="91" spans="1:27" hidden="1" x14ac:dyDescent="0.35">
      <c r="A91" s="257" t="str">
        <f t="shared" si="9"/>
        <v>TEC013T</v>
      </c>
      <c r="B91" s="275" t="s">
        <v>304</v>
      </c>
      <c r="C91" s="271" t="s">
        <v>163</v>
      </c>
      <c r="D91" s="259">
        <v>2</v>
      </c>
      <c r="E91" s="260" t="s">
        <v>305</v>
      </c>
      <c r="F91" s="257" t="str">
        <f t="shared" si="10"/>
        <v>TEC</v>
      </c>
      <c r="G91" s="257" t="str">
        <f t="shared" si="11"/>
        <v>remove</v>
      </c>
      <c r="H91" s="257" t="s">
        <v>369</v>
      </c>
      <c r="I91" s="257" t="str">
        <f t="shared" si="13"/>
        <v/>
      </c>
      <c r="J91" s="257" t="str">
        <f t="shared" si="13"/>
        <v/>
      </c>
      <c r="K91" s="257" t="str">
        <f t="shared" si="13"/>
        <v/>
      </c>
      <c r="L91" s="257" t="str">
        <f t="shared" si="13"/>
        <v/>
      </c>
      <c r="M91" s="257" t="str">
        <f t="shared" si="13"/>
        <v/>
      </c>
      <c r="N91" s="257" t="str">
        <f t="shared" si="13"/>
        <v/>
      </c>
      <c r="O91" s="257" t="str">
        <f t="shared" si="13"/>
        <v/>
      </c>
      <c r="P91" s="257" t="str">
        <f t="shared" si="13"/>
        <v/>
      </c>
      <c r="Q91" s="257" t="str">
        <f t="shared" si="13"/>
        <v/>
      </c>
      <c r="R91" s="273" t="s">
        <v>444</v>
      </c>
      <c r="S91" s="273" t="s">
        <v>445</v>
      </c>
      <c r="T91" s="268"/>
      <c r="U91" s="269"/>
      <c r="V91" s="260" t="s">
        <v>463</v>
      </c>
      <c r="W91" s="260" t="s">
        <v>464</v>
      </c>
      <c r="X91" s="260"/>
      <c r="Y91" s="260" t="s">
        <v>464</v>
      </c>
      <c r="Z91" s="266" t="str">
        <f t="shared" si="12"/>
        <v/>
      </c>
      <c r="AA91" s="270" t="s">
        <v>968</v>
      </c>
    </row>
    <row r="92" spans="1:27" hidden="1" x14ac:dyDescent="0.35">
      <c r="A92" s="257" t="str">
        <f t="shared" si="9"/>
        <v>LEA001C</v>
      </c>
      <c r="B92" s="275" t="s">
        <v>97</v>
      </c>
      <c r="C92" s="271" t="s">
        <v>146</v>
      </c>
      <c r="D92" s="259">
        <v>2</v>
      </c>
      <c r="E92" s="260" t="s">
        <v>6</v>
      </c>
      <c r="F92" s="257" t="str">
        <f t="shared" si="10"/>
        <v>LEA</v>
      </c>
      <c r="G92" s="257" t="str">
        <f t="shared" si="11"/>
        <v>relevant</v>
      </c>
      <c r="H92" s="257" t="s">
        <v>81</v>
      </c>
      <c r="I92" s="257">
        <f t="shared" si="13"/>
        <v>1</v>
      </c>
      <c r="J92" s="257" t="str">
        <f t="shared" si="13"/>
        <v/>
      </c>
      <c r="K92" s="257" t="str">
        <f t="shared" si="13"/>
        <v/>
      </c>
      <c r="L92" s="257" t="str">
        <f t="shared" si="13"/>
        <v/>
      </c>
      <c r="M92" s="257" t="str">
        <f t="shared" si="13"/>
        <v/>
      </c>
      <c r="N92" s="257" t="str">
        <f t="shared" si="13"/>
        <v/>
      </c>
      <c r="O92" s="257" t="str">
        <f t="shared" si="13"/>
        <v/>
      </c>
      <c r="P92" s="257" t="str">
        <f t="shared" si="13"/>
        <v/>
      </c>
      <c r="Q92" s="257" t="str">
        <f t="shared" si="13"/>
        <v/>
      </c>
      <c r="R92" s="273" t="s">
        <v>969</v>
      </c>
      <c r="S92" s="273" t="s">
        <v>268</v>
      </c>
      <c r="T92" s="268" t="s">
        <v>970</v>
      </c>
      <c r="U92" s="269" t="s">
        <v>689</v>
      </c>
      <c r="V92" s="260" t="s">
        <v>464</v>
      </c>
      <c r="W92" s="274" t="s">
        <v>971</v>
      </c>
      <c r="X92" s="274" t="s">
        <v>972</v>
      </c>
      <c r="Y92" s="274" t="s">
        <v>973</v>
      </c>
      <c r="Z92" s="266" t="str">
        <f t="shared" si="12"/>
        <v>Only to a low extent. No or hardly any use of handbooks, guides, manuals or tools.; To a moderate extent. Some use of handbooks, guides, manuals or tools; To a high extent. Intensive use of handbooks, guides, tools in regular operations.</v>
      </c>
      <c r="AA92" s="267" t="s">
        <v>390</v>
      </c>
    </row>
    <row r="93" spans="1:27" hidden="1" x14ac:dyDescent="0.35">
      <c r="A93" s="257" t="str">
        <f t="shared" si="9"/>
        <v>LEA002C</v>
      </c>
      <c r="B93" s="275" t="s">
        <v>98</v>
      </c>
      <c r="C93" s="271" t="s">
        <v>146</v>
      </c>
      <c r="D93" s="259">
        <v>2</v>
      </c>
      <c r="E93" s="260" t="s">
        <v>5</v>
      </c>
      <c r="F93" s="257" t="str">
        <f t="shared" si="10"/>
        <v>LEA</v>
      </c>
      <c r="G93" s="257" t="str">
        <f t="shared" si="11"/>
        <v>relevant</v>
      </c>
      <c r="H93" s="257" t="s">
        <v>81</v>
      </c>
      <c r="I93" s="257">
        <f t="shared" si="13"/>
        <v>1</v>
      </c>
      <c r="J93" s="257" t="str">
        <f t="shared" si="13"/>
        <v/>
      </c>
      <c r="K93" s="257" t="str">
        <f t="shared" si="13"/>
        <v/>
      </c>
      <c r="L93" s="257" t="str">
        <f t="shared" si="13"/>
        <v/>
      </c>
      <c r="M93" s="257" t="str">
        <f t="shared" si="13"/>
        <v/>
      </c>
      <c r="N93" s="257" t="str">
        <f t="shared" si="13"/>
        <v/>
      </c>
      <c r="O93" s="257" t="str">
        <f t="shared" si="13"/>
        <v/>
      </c>
      <c r="P93" s="257" t="str">
        <f t="shared" si="13"/>
        <v/>
      </c>
      <c r="Q93" s="257" t="str">
        <f t="shared" si="13"/>
        <v/>
      </c>
      <c r="R93" s="273" t="s">
        <v>974</v>
      </c>
      <c r="S93" s="273" t="s">
        <v>422</v>
      </c>
      <c r="T93" s="268" t="s">
        <v>975</v>
      </c>
      <c r="U93" s="269" t="s">
        <v>976</v>
      </c>
      <c r="V93" s="260" t="s">
        <v>464</v>
      </c>
      <c r="W93" s="274" t="s">
        <v>977</v>
      </c>
      <c r="X93" s="274" t="s">
        <v>978</v>
      </c>
      <c r="Y93" s="274" t="s">
        <v>979</v>
      </c>
      <c r="Z93" s="266" t="str">
        <f t="shared" si="12"/>
        <v>To a low extent. Members are not allowed to provide feedback (not even during the annual Genral Assembly); To a moderate extent. Members are  allowed to provide feedback but mostly during the annual General Assembly.; To a high extent. Members frequently requested to provide feedback on the strategy and operations of the REC</v>
      </c>
      <c r="AA93" s="267" t="s">
        <v>4</v>
      </c>
    </row>
    <row r="94" spans="1:27" x14ac:dyDescent="0.35">
      <c r="A94" s="257" t="str">
        <f t="shared" si="9"/>
        <v>LEA003C</v>
      </c>
      <c r="B94" s="275" t="s">
        <v>99</v>
      </c>
      <c r="C94" s="271" t="s">
        <v>146</v>
      </c>
      <c r="D94" s="259">
        <v>4</v>
      </c>
      <c r="E94" s="260" t="s">
        <v>3</v>
      </c>
      <c r="F94" s="257" t="str">
        <f t="shared" si="10"/>
        <v>LEA</v>
      </c>
      <c r="G94" s="257" t="str">
        <f t="shared" si="11"/>
        <v>relevant</v>
      </c>
      <c r="H94" s="257" t="s">
        <v>81</v>
      </c>
      <c r="I94" s="257">
        <f t="shared" si="13"/>
        <v>1</v>
      </c>
      <c r="J94" s="257" t="str">
        <f t="shared" si="13"/>
        <v/>
      </c>
      <c r="K94" s="257" t="str">
        <f t="shared" si="13"/>
        <v/>
      </c>
      <c r="L94" s="257" t="str">
        <f t="shared" si="13"/>
        <v/>
      </c>
      <c r="M94" s="257" t="str">
        <f t="shared" si="13"/>
        <v/>
      </c>
      <c r="N94" s="257" t="str">
        <f t="shared" si="13"/>
        <v/>
      </c>
      <c r="O94" s="257" t="str">
        <f t="shared" si="13"/>
        <v/>
      </c>
      <c r="P94" s="257" t="str">
        <f t="shared" si="13"/>
        <v/>
      </c>
      <c r="Q94" s="257" t="str">
        <f t="shared" si="13"/>
        <v/>
      </c>
      <c r="R94" s="273" t="s">
        <v>980</v>
      </c>
      <c r="S94" s="273" t="s">
        <v>337</v>
      </c>
      <c r="T94" s="268"/>
      <c r="U94" s="269"/>
      <c r="V94" s="260" t="s">
        <v>464</v>
      </c>
      <c r="W94" s="274" t="s">
        <v>981</v>
      </c>
      <c r="X94" s="274" t="s">
        <v>982</v>
      </c>
      <c r="Y94" s="274" t="s">
        <v>983</v>
      </c>
      <c r="Z94" s="266" t="str">
        <f t="shared" si="12"/>
        <v>To a low extent. Key personnel specialise in their own fields; illness or departure results in knowledge gaps; To a moderate extent. Ad hoc knowledge sharing between key personnel ; To a high extent. Each key function is covered by at least one backup person, formal training programme in place</v>
      </c>
      <c r="AA94" s="267" t="s">
        <v>391</v>
      </c>
    </row>
    <row r="95" spans="1:27" hidden="1" x14ac:dyDescent="0.35">
      <c r="A95" s="257" t="str">
        <f t="shared" si="9"/>
        <v>LEA004C</v>
      </c>
      <c r="B95" s="275" t="s">
        <v>101</v>
      </c>
      <c r="C95" s="271" t="s">
        <v>146</v>
      </c>
      <c r="D95" s="259">
        <v>3</v>
      </c>
      <c r="E95" s="260" t="s">
        <v>2</v>
      </c>
      <c r="F95" s="257" t="str">
        <f t="shared" si="10"/>
        <v>LEA</v>
      </c>
      <c r="G95" s="257" t="str">
        <f t="shared" si="11"/>
        <v>relevant</v>
      </c>
      <c r="H95" s="257" t="s">
        <v>81</v>
      </c>
      <c r="I95" s="257">
        <f t="shared" ref="I95:Q111" si="14">IF(ISERR(SEARCH(I$3,$H95)),"",1)</f>
        <v>1</v>
      </c>
      <c r="J95" s="257" t="str">
        <f t="shared" si="14"/>
        <v/>
      </c>
      <c r="K95" s="257" t="str">
        <f t="shared" si="14"/>
        <v/>
      </c>
      <c r="L95" s="257" t="str">
        <f t="shared" si="14"/>
        <v/>
      </c>
      <c r="M95" s="257" t="str">
        <f t="shared" si="14"/>
        <v/>
      </c>
      <c r="N95" s="257" t="str">
        <f t="shared" si="14"/>
        <v/>
      </c>
      <c r="O95" s="257" t="str">
        <f t="shared" si="14"/>
        <v/>
      </c>
      <c r="P95" s="257" t="str">
        <f t="shared" si="14"/>
        <v/>
      </c>
      <c r="Q95" s="257" t="str">
        <f t="shared" si="14"/>
        <v/>
      </c>
      <c r="R95" s="273" t="s">
        <v>984</v>
      </c>
      <c r="S95" s="273" t="s">
        <v>328</v>
      </c>
      <c r="T95" s="268"/>
      <c r="U95" s="269"/>
      <c r="V95" s="260" t="s">
        <v>464</v>
      </c>
      <c r="W95" s="274" t="s">
        <v>985</v>
      </c>
      <c r="X95" s="274" t="s">
        <v>986</v>
      </c>
      <c r="Y95" s="274" t="s">
        <v>987</v>
      </c>
      <c r="Z95" s="266" t="str">
        <f t="shared" si="12"/>
        <v>To a low extent. Key personnel do not coach members; To a moderate extent. Ad hoc coaching occurs; To a high extent. A dedicated coaching programme is in place</v>
      </c>
      <c r="AA95" s="270" t="s">
        <v>988</v>
      </c>
    </row>
    <row r="96" spans="1:27" hidden="1" x14ac:dyDescent="0.35">
      <c r="A96" s="257" t="str">
        <f t="shared" si="9"/>
        <v>LEA005C</v>
      </c>
      <c r="B96" s="275" t="s">
        <v>100</v>
      </c>
      <c r="C96" s="271" t="s">
        <v>146</v>
      </c>
      <c r="D96" s="259">
        <v>3</v>
      </c>
      <c r="E96" s="260" t="s">
        <v>392</v>
      </c>
      <c r="F96" s="257" t="str">
        <f t="shared" si="10"/>
        <v>LEA</v>
      </c>
      <c r="G96" s="257" t="str">
        <f t="shared" si="11"/>
        <v>relevant</v>
      </c>
      <c r="H96" s="257" t="s">
        <v>81</v>
      </c>
      <c r="I96" s="257">
        <f t="shared" si="14"/>
        <v>1</v>
      </c>
      <c r="J96" s="257" t="str">
        <f t="shared" si="14"/>
        <v/>
      </c>
      <c r="K96" s="257" t="str">
        <f t="shared" si="14"/>
        <v/>
      </c>
      <c r="L96" s="257" t="str">
        <f t="shared" si="14"/>
        <v/>
      </c>
      <c r="M96" s="257" t="str">
        <f t="shared" si="14"/>
        <v/>
      </c>
      <c r="N96" s="257" t="str">
        <f t="shared" si="14"/>
        <v/>
      </c>
      <c r="O96" s="257" t="str">
        <f t="shared" si="14"/>
        <v/>
      </c>
      <c r="P96" s="257" t="str">
        <f t="shared" si="14"/>
        <v/>
      </c>
      <c r="Q96" s="257" t="str">
        <f t="shared" si="14"/>
        <v/>
      </c>
      <c r="R96" s="273" t="s">
        <v>989</v>
      </c>
      <c r="S96" s="273" t="s">
        <v>990</v>
      </c>
      <c r="T96" s="268" t="s">
        <v>991</v>
      </c>
      <c r="U96" s="269" t="s">
        <v>854</v>
      </c>
      <c r="V96" s="274" t="s">
        <v>927</v>
      </c>
      <c r="W96" s="260" t="s">
        <v>1114</v>
      </c>
      <c r="X96" s="260" t="s">
        <v>1115</v>
      </c>
      <c r="Y96" s="260" t="s">
        <v>1116</v>
      </c>
      <c r="Z96" s="266" t="str">
        <f t="shared" si="12"/>
        <v>To a low extent; To a moderate extent; To a high extent</v>
      </c>
      <c r="AA96" s="267" t="s">
        <v>992</v>
      </c>
    </row>
    <row r="97" spans="1:27" x14ac:dyDescent="0.35">
      <c r="A97" s="257" t="str">
        <f t="shared" si="9"/>
        <v>LEA006C</v>
      </c>
      <c r="B97" s="275" t="s">
        <v>102</v>
      </c>
      <c r="C97" s="271" t="s">
        <v>146</v>
      </c>
      <c r="D97" s="259">
        <v>4</v>
      </c>
      <c r="E97" s="260" t="s">
        <v>393</v>
      </c>
      <c r="F97" s="257" t="str">
        <f t="shared" si="10"/>
        <v>LEA</v>
      </c>
      <c r="G97" s="257" t="str">
        <f t="shared" si="11"/>
        <v>relevant</v>
      </c>
      <c r="H97" s="257" t="s">
        <v>81</v>
      </c>
      <c r="I97" s="257">
        <f t="shared" si="14"/>
        <v>1</v>
      </c>
      <c r="J97" s="257" t="str">
        <f t="shared" si="14"/>
        <v/>
      </c>
      <c r="K97" s="257" t="str">
        <f t="shared" si="14"/>
        <v/>
      </c>
      <c r="L97" s="257" t="str">
        <f t="shared" si="14"/>
        <v/>
      </c>
      <c r="M97" s="257" t="str">
        <f t="shared" si="14"/>
        <v/>
      </c>
      <c r="N97" s="257" t="str">
        <f t="shared" si="14"/>
        <v/>
      </c>
      <c r="O97" s="257" t="str">
        <f t="shared" si="14"/>
        <v/>
      </c>
      <c r="P97" s="257" t="str">
        <f t="shared" si="14"/>
        <v/>
      </c>
      <c r="Q97" s="257" t="str">
        <f t="shared" si="14"/>
        <v/>
      </c>
      <c r="R97" s="273" t="s">
        <v>993</v>
      </c>
      <c r="S97" s="273" t="s">
        <v>423</v>
      </c>
      <c r="T97" s="268" t="s">
        <v>994</v>
      </c>
      <c r="U97" s="269" t="s">
        <v>689</v>
      </c>
      <c r="V97" s="260" t="s">
        <v>464</v>
      </c>
      <c r="W97" s="274" t="s">
        <v>995</v>
      </c>
      <c r="X97" s="274" t="s">
        <v>996</v>
      </c>
      <c r="Y97" s="274" t="s">
        <v>997</v>
      </c>
      <c r="Z97" s="266" t="str">
        <f>IF(OR(ISBLANK(C97),C97="T"),"",IF(ISBLANK(X97),W97&amp;"; "&amp;Y97,W97&amp;"; "&amp;X97&amp;"; "&amp;Y97))</f>
        <v>Not or hardly shared; Shared with one or a limited amount of other RECs; Shared intensively with a farily large number of RECs, who adopt the knowledge and experiences shared by us.</v>
      </c>
      <c r="AA97" s="267" t="s">
        <v>394</v>
      </c>
    </row>
    <row r="98" spans="1:27" x14ac:dyDescent="0.35">
      <c r="A98" s="257" t="str">
        <f t="shared" si="9"/>
        <v>LEA007C</v>
      </c>
      <c r="B98" s="275" t="s">
        <v>134</v>
      </c>
      <c r="C98" s="271" t="s">
        <v>146</v>
      </c>
      <c r="D98" s="259">
        <v>4</v>
      </c>
      <c r="E98" s="260" t="s">
        <v>0</v>
      </c>
      <c r="F98" s="257" t="str">
        <f t="shared" si="10"/>
        <v>LEA</v>
      </c>
      <c r="G98" s="257" t="str">
        <f t="shared" si="11"/>
        <v>relevant</v>
      </c>
      <c r="H98" s="257" t="s">
        <v>81</v>
      </c>
      <c r="I98" s="257">
        <f t="shared" si="14"/>
        <v>1</v>
      </c>
      <c r="J98" s="257" t="str">
        <f t="shared" si="14"/>
        <v/>
      </c>
      <c r="K98" s="257" t="str">
        <f t="shared" si="14"/>
        <v/>
      </c>
      <c r="L98" s="257" t="str">
        <f t="shared" si="14"/>
        <v/>
      </c>
      <c r="M98" s="257" t="str">
        <f t="shared" si="14"/>
        <v/>
      </c>
      <c r="N98" s="257" t="str">
        <f t="shared" si="14"/>
        <v/>
      </c>
      <c r="O98" s="257" t="str">
        <f t="shared" si="14"/>
        <v/>
      </c>
      <c r="P98" s="257" t="str">
        <f t="shared" si="14"/>
        <v/>
      </c>
      <c r="Q98" s="257" t="str">
        <f t="shared" si="14"/>
        <v/>
      </c>
      <c r="R98" s="273" t="s">
        <v>998</v>
      </c>
      <c r="S98" s="273" t="s">
        <v>188</v>
      </c>
      <c r="T98" s="268"/>
      <c r="U98" s="269"/>
      <c r="V98" s="260" t="s">
        <v>464</v>
      </c>
      <c r="W98" s="274" t="s">
        <v>999</v>
      </c>
      <c r="X98" s="274" t="s">
        <v>1000</v>
      </c>
      <c r="Y98" s="274" t="s">
        <v>1001</v>
      </c>
      <c r="Z98" s="266" t="str">
        <f t="shared" ref="Z98:Z111" si="15">IF(OR(ISBLANK(C98),C98="T"),"",IF(ISBLANK(X98),W98&amp;"; "&amp;Y98,W98&amp;"; "&amp;X98&amp;"; "&amp;Y98))</f>
        <v>To a low extent. The REC's shared vision has not been updated.; To a moderate extent. The REC's shared vision is in the process of being updated.; To a high extent. The REC's shared vision is regularly updated.</v>
      </c>
      <c r="AA98" s="267" t="s">
        <v>395</v>
      </c>
    </row>
    <row r="99" spans="1:27" hidden="1" x14ac:dyDescent="0.35">
      <c r="A99" s="257" t="str">
        <f t="shared" si="9"/>
        <v>LEA008C</v>
      </c>
      <c r="B99" s="275" t="s">
        <v>319</v>
      </c>
      <c r="C99" s="271" t="s">
        <v>146</v>
      </c>
      <c r="D99" s="259">
        <v>2</v>
      </c>
      <c r="E99" s="260" t="s">
        <v>323</v>
      </c>
      <c r="F99" s="290" t="str">
        <f t="shared" si="10"/>
        <v>LEA</v>
      </c>
      <c r="G99" s="290" t="str">
        <f t="shared" si="11"/>
        <v>relevant</v>
      </c>
      <c r="H99" s="290" t="s">
        <v>81</v>
      </c>
      <c r="I99" s="290">
        <f t="shared" si="14"/>
        <v>1</v>
      </c>
      <c r="J99" s="290" t="str">
        <f t="shared" si="14"/>
        <v/>
      </c>
      <c r="K99" s="290" t="str">
        <f t="shared" si="14"/>
        <v/>
      </c>
      <c r="L99" s="290" t="str">
        <f t="shared" si="14"/>
        <v/>
      </c>
      <c r="M99" s="290" t="str">
        <f t="shared" si="14"/>
        <v/>
      </c>
      <c r="N99" s="290" t="str">
        <f t="shared" si="14"/>
        <v/>
      </c>
      <c r="O99" s="290" t="str">
        <f t="shared" si="14"/>
        <v/>
      </c>
      <c r="P99" s="290" t="str">
        <f t="shared" si="14"/>
        <v/>
      </c>
      <c r="Q99" s="290" t="str">
        <f t="shared" si="14"/>
        <v/>
      </c>
      <c r="R99" s="273" t="s">
        <v>1002</v>
      </c>
      <c r="S99" s="273" t="s">
        <v>449</v>
      </c>
      <c r="T99" s="268" t="s">
        <v>877</v>
      </c>
      <c r="U99" s="269" t="s">
        <v>689</v>
      </c>
      <c r="V99" s="260" t="s">
        <v>464</v>
      </c>
      <c r="W99" s="274" t="s">
        <v>1003</v>
      </c>
      <c r="X99" s="274" t="s">
        <v>1004</v>
      </c>
      <c r="Y99" s="274" t="s">
        <v>1005</v>
      </c>
      <c r="Z99" s="266" t="str">
        <f t="shared" si="15"/>
        <v>To a low extent. There is no use of intermediary agents or the capacity building platforms they operate.; To a moderate extent. There is limited support by intermediary agents or the capacity building platforms they operate.; To a high extent. There is Intensive support by intermediary agents or the capacity building platforms they operate.</v>
      </c>
      <c r="AA99" s="270" t="s">
        <v>1006</v>
      </c>
    </row>
    <row r="100" spans="1:27" hidden="1" x14ac:dyDescent="0.35">
      <c r="A100" s="257" t="str">
        <f t="shared" si="9"/>
        <v>LEA010C</v>
      </c>
      <c r="B100" s="275" t="s">
        <v>320</v>
      </c>
      <c r="C100" s="271" t="s">
        <v>146</v>
      </c>
      <c r="D100" s="259">
        <v>2</v>
      </c>
      <c r="E100" s="260" t="s">
        <v>324</v>
      </c>
      <c r="F100" s="290" t="str">
        <f t="shared" si="10"/>
        <v>LEA</v>
      </c>
      <c r="G100" s="290" t="str">
        <f t="shared" si="11"/>
        <v>relevant</v>
      </c>
      <c r="H100" s="290" t="s">
        <v>81</v>
      </c>
      <c r="I100" s="290">
        <f t="shared" si="14"/>
        <v>1</v>
      </c>
      <c r="J100" s="290" t="str">
        <f t="shared" si="14"/>
        <v/>
      </c>
      <c r="K100" s="290" t="str">
        <f t="shared" si="14"/>
        <v/>
      </c>
      <c r="L100" s="290" t="str">
        <f t="shared" si="14"/>
        <v/>
      </c>
      <c r="M100" s="290" t="str">
        <f t="shared" si="14"/>
        <v/>
      </c>
      <c r="N100" s="290" t="str">
        <f t="shared" si="14"/>
        <v/>
      </c>
      <c r="O100" s="290" t="str">
        <f t="shared" si="14"/>
        <v/>
      </c>
      <c r="P100" s="290" t="str">
        <f t="shared" si="14"/>
        <v/>
      </c>
      <c r="Q100" s="290" t="str">
        <f t="shared" si="14"/>
        <v/>
      </c>
      <c r="R100" s="273" t="s">
        <v>493</v>
      </c>
      <c r="S100" s="273" t="s">
        <v>494</v>
      </c>
      <c r="T100" s="268"/>
      <c r="U100" s="269"/>
      <c r="V100" s="274" t="s">
        <v>1007</v>
      </c>
      <c r="W100" s="260" t="s">
        <v>1132</v>
      </c>
      <c r="X100" s="260" t="s">
        <v>1133</v>
      </c>
      <c r="Y100" s="260" t="s">
        <v>1134</v>
      </c>
      <c r="Z100" s="266" t="str">
        <f t="shared" si="15"/>
        <v>(Serious) games or gaming tools are not used by the REC; (Serious) games or gaming tools are sometimes used by the REC; (Serious) games or gaming tools are frequently used by the REC</v>
      </c>
      <c r="AA100" s="270" t="s">
        <v>1008</v>
      </c>
    </row>
    <row r="101" spans="1:27" hidden="1" x14ac:dyDescent="0.35">
      <c r="A101" s="257" t="str">
        <f t="shared" si="9"/>
        <v>LEA011C</v>
      </c>
      <c r="B101" s="275" t="s">
        <v>321</v>
      </c>
      <c r="C101" s="271" t="s">
        <v>146</v>
      </c>
      <c r="D101" s="259">
        <v>3</v>
      </c>
      <c r="E101" s="260" t="s">
        <v>325</v>
      </c>
      <c r="F101" s="290" t="str">
        <f t="shared" si="10"/>
        <v>LEA</v>
      </c>
      <c r="G101" s="290" t="str">
        <f t="shared" si="11"/>
        <v>relevant</v>
      </c>
      <c r="H101" s="290" t="s">
        <v>81</v>
      </c>
      <c r="I101" s="290">
        <f t="shared" si="14"/>
        <v>1</v>
      </c>
      <c r="J101" s="290" t="str">
        <f t="shared" si="14"/>
        <v/>
      </c>
      <c r="K101" s="290" t="str">
        <f t="shared" si="14"/>
        <v/>
      </c>
      <c r="L101" s="290" t="str">
        <f t="shared" si="14"/>
        <v/>
      </c>
      <c r="M101" s="290" t="str">
        <f t="shared" si="14"/>
        <v/>
      </c>
      <c r="N101" s="290" t="str">
        <f t="shared" si="14"/>
        <v/>
      </c>
      <c r="O101" s="290" t="str">
        <f t="shared" si="14"/>
        <v/>
      </c>
      <c r="P101" s="290" t="str">
        <f t="shared" si="14"/>
        <v/>
      </c>
      <c r="Q101" s="290" t="str">
        <f t="shared" si="14"/>
        <v/>
      </c>
      <c r="R101" s="273" t="s">
        <v>1009</v>
      </c>
      <c r="S101" s="273" t="s">
        <v>450</v>
      </c>
      <c r="T101" s="268" t="s">
        <v>877</v>
      </c>
      <c r="U101" s="269" t="s">
        <v>1010</v>
      </c>
      <c r="V101" s="260" t="s">
        <v>464</v>
      </c>
      <c r="W101" s="274" t="s">
        <v>1011</v>
      </c>
      <c r="X101" s="274" t="s">
        <v>1012</v>
      </c>
      <c r="Y101" s="274" t="s">
        <v>1013</v>
      </c>
      <c r="Z101" s="266" t="str">
        <f t="shared" si="15"/>
        <v>To a low extent. No reflexive learning on own organizational development and projects; To a moderate extent. Limited reflective discussion and associated learning on own organizational development and projects.; To a high extent. Frequest reflection on own peformance, cititical feedback and disussion and learning on own organizational development and projects.</v>
      </c>
      <c r="AA101" s="270" t="s">
        <v>1014</v>
      </c>
    </row>
    <row r="102" spans="1:27" hidden="1" x14ac:dyDescent="0.35">
      <c r="A102" s="257" t="str">
        <f t="shared" si="9"/>
        <v>LEA012C</v>
      </c>
      <c r="B102" s="275" t="s">
        <v>322</v>
      </c>
      <c r="C102" s="271" t="s">
        <v>146</v>
      </c>
      <c r="D102" s="259">
        <v>3</v>
      </c>
      <c r="E102" s="260" t="s">
        <v>326</v>
      </c>
      <c r="F102" s="290" t="str">
        <f t="shared" si="10"/>
        <v>LEA</v>
      </c>
      <c r="G102" s="290" t="str">
        <f t="shared" si="11"/>
        <v>relevant</v>
      </c>
      <c r="H102" s="290" t="s">
        <v>81</v>
      </c>
      <c r="I102" s="290">
        <f t="shared" si="14"/>
        <v>1</v>
      </c>
      <c r="J102" s="290" t="str">
        <f t="shared" si="14"/>
        <v/>
      </c>
      <c r="K102" s="290" t="str">
        <f t="shared" si="14"/>
        <v/>
      </c>
      <c r="L102" s="290" t="str">
        <f t="shared" si="14"/>
        <v/>
      </c>
      <c r="M102" s="290" t="str">
        <f t="shared" si="14"/>
        <v/>
      </c>
      <c r="N102" s="290" t="str">
        <f t="shared" si="14"/>
        <v/>
      </c>
      <c r="O102" s="290" t="str">
        <f t="shared" si="14"/>
        <v/>
      </c>
      <c r="P102" s="290" t="str">
        <f t="shared" si="14"/>
        <v/>
      </c>
      <c r="Q102" s="290" t="str">
        <f t="shared" si="14"/>
        <v/>
      </c>
      <c r="R102" s="273" t="s">
        <v>1015</v>
      </c>
      <c r="S102" s="273" t="s">
        <v>451</v>
      </c>
      <c r="T102" s="268" t="s">
        <v>877</v>
      </c>
      <c r="U102" s="269" t="s">
        <v>689</v>
      </c>
      <c r="V102" s="260" t="s">
        <v>464</v>
      </c>
      <c r="W102" s="274" t="s">
        <v>1016</v>
      </c>
      <c r="X102" s="274" t="s">
        <v>1017</v>
      </c>
      <c r="Y102" s="274" t="s">
        <v>1018</v>
      </c>
      <c r="Z102" s="266" t="str">
        <f t="shared" si="15"/>
        <v>To a low extent. Hardly or no collaboration ; To a moderate extent. Some, passive collaboration, (a couple of times a year with the research institute taking the iniaitive, in case of graduation projects or research project development).; To a high extent. Intensive collaboration (at least monthly), and with clear mutual benefits.</v>
      </c>
      <c r="AA102" s="270" t="s">
        <v>1019</v>
      </c>
    </row>
    <row r="103" spans="1:27" x14ac:dyDescent="0.35">
      <c r="A103" s="279" t="s">
        <v>1020</v>
      </c>
      <c r="B103" s="280" t="s">
        <v>1021</v>
      </c>
      <c r="C103" s="281" t="s">
        <v>163</v>
      </c>
      <c r="D103" s="282">
        <v>4</v>
      </c>
      <c r="E103" s="277" t="s">
        <v>1022</v>
      </c>
      <c r="F103" s="291" t="str">
        <f t="shared" si="10"/>
        <v>LEA</v>
      </c>
      <c r="G103" s="291" t="s">
        <v>749</v>
      </c>
      <c r="H103" s="291" t="s">
        <v>81</v>
      </c>
      <c r="I103" s="291">
        <f t="shared" si="14"/>
        <v>1</v>
      </c>
      <c r="J103" s="291" t="str">
        <f t="shared" si="14"/>
        <v/>
      </c>
      <c r="K103" s="291" t="str">
        <f t="shared" si="14"/>
        <v/>
      </c>
      <c r="L103" s="291" t="str">
        <f t="shared" si="14"/>
        <v/>
      </c>
      <c r="M103" s="291" t="str">
        <f t="shared" si="14"/>
        <v/>
      </c>
      <c r="N103" s="291" t="str">
        <f t="shared" si="14"/>
        <v/>
      </c>
      <c r="O103" s="291" t="str">
        <f t="shared" si="14"/>
        <v/>
      </c>
      <c r="P103" s="291" t="str">
        <f t="shared" si="14"/>
        <v/>
      </c>
      <c r="Q103" s="291" t="str">
        <f t="shared" si="14"/>
        <v/>
      </c>
      <c r="R103" s="272" t="s">
        <v>1023</v>
      </c>
      <c r="S103" s="272" t="s">
        <v>1024</v>
      </c>
      <c r="T103" s="268" t="s">
        <v>752</v>
      </c>
      <c r="U103" s="269" t="s">
        <v>1025</v>
      </c>
      <c r="V103" s="277" t="s">
        <v>463</v>
      </c>
      <c r="W103" s="268"/>
      <c r="X103" s="268"/>
      <c r="Y103" s="268"/>
      <c r="Z103" s="266" t="str">
        <f t="shared" si="15"/>
        <v/>
      </c>
      <c r="AA103" s="270"/>
    </row>
    <row r="104" spans="1:27" hidden="1" x14ac:dyDescent="0.35">
      <c r="A104" s="279" t="s">
        <v>1026</v>
      </c>
      <c r="B104" s="280" t="s">
        <v>1027</v>
      </c>
      <c r="C104" s="281" t="s">
        <v>163</v>
      </c>
      <c r="D104" s="282">
        <v>2</v>
      </c>
      <c r="E104" s="277" t="s">
        <v>1028</v>
      </c>
      <c r="F104" s="291" t="str">
        <f t="shared" si="10"/>
        <v>LEA</v>
      </c>
      <c r="G104" s="291" t="s">
        <v>749</v>
      </c>
      <c r="H104" s="291" t="s">
        <v>81</v>
      </c>
      <c r="I104" s="291">
        <f t="shared" si="14"/>
        <v>1</v>
      </c>
      <c r="J104" s="291" t="str">
        <f t="shared" si="14"/>
        <v/>
      </c>
      <c r="K104" s="291" t="str">
        <f t="shared" si="14"/>
        <v/>
      </c>
      <c r="L104" s="291" t="str">
        <f t="shared" si="14"/>
        <v/>
      </c>
      <c r="M104" s="291" t="str">
        <f t="shared" si="14"/>
        <v/>
      </c>
      <c r="N104" s="291" t="str">
        <f t="shared" si="14"/>
        <v/>
      </c>
      <c r="O104" s="291" t="str">
        <f t="shared" si="14"/>
        <v/>
      </c>
      <c r="P104" s="291" t="str">
        <f t="shared" si="14"/>
        <v/>
      </c>
      <c r="Q104" s="291" t="str">
        <f t="shared" si="14"/>
        <v/>
      </c>
      <c r="R104" s="272" t="s">
        <v>1029</v>
      </c>
      <c r="S104" s="272" t="s">
        <v>1030</v>
      </c>
      <c r="T104" s="268" t="s">
        <v>752</v>
      </c>
      <c r="U104" s="269" t="s">
        <v>1031</v>
      </c>
      <c r="V104" s="277" t="s">
        <v>463</v>
      </c>
      <c r="W104" s="268"/>
      <c r="X104" s="268"/>
      <c r="Y104" s="268"/>
      <c r="Z104" s="266" t="str">
        <f t="shared" si="15"/>
        <v/>
      </c>
      <c r="AA104" s="270"/>
    </row>
    <row r="105" spans="1:27" hidden="1" x14ac:dyDescent="0.35">
      <c r="A105" s="279" t="s">
        <v>1032</v>
      </c>
      <c r="B105" s="280" t="s">
        <v>1033</v>
      </c>
      <c r="C105" s="281" t="s">
        <v>163</v>
      </c>
      <c r="D105" s="282">
        <v>2</v>
      </c>
      <c r="E105" s="277" t="s">
        <v>1034</v>
      </c>
      <c r="F105" s="291" t="str">
        <f t="shared" si="10"/>
        <v>LEA</v>
      </c>
      <c r="G105" s="291" t="s">
        <v>749</v>
      </c>
      <c r="H105" s="291" t="s">
        <v>81</v>
      </c>
      <c r="I105" s="291">
        <f t="shared" si="14"/>
        <v>1</v>
      </c>
      <c r="J105" s="291" t="str">
        <f t="shared" si="14"/>
        <v/>
      </c>
      <c r="K105" s="291" t="str">
        <f t="shared" si="14"/>
        <v/>
      </c>
      <c r="L105" s="291" t="str">
        <f t="shared" si="14"/>
        <v/>
      </c>
      <c r="M105" s="291" t="str">
        <f t="shared" si="14"/>
        <v/>
      </c>
      <c r="N105" s="291" t="str">
        <f t="shared" si="14"/>
        <v/>
      </c>
      <c r="O105" s="291" t="str">
        <f t="shared" si="14"/>
        <v/>
      </c>
      <c r="P105" s="291" t="str">
        <f t="shared" si="14"/>
        <v/>
      </c>
      <c r="Q105" s="291" t="str">
        <f t="shared" si="14"/>
        <v/>
      </c>
      <c r="R105" s="272" t="s">
        <v>1035</v>
      </c>
      <c r="S105" s="272" t="s">
        <v>1036</v>
      </c>
      <c r="T105" s="268" t="s">
        <v>752</v>
      </c>
      <c r="U105" s="269" t="s">
        <v>1037</v>
      </c>
      <c r="V105" s="277" t="s">
        <v>463</v>
      </c>
      <c r="W105" s="268"/>
      <c r="X105" s="268"/>
      <c r="Y105" s="268"/>
      <c r="Z105" s="266" t="str">
        <f t="shared" si="15"/>
        <v/>
      </c>
      <c r="AA105" s="270"/>
    </row>
    <row r="106" spans="1:27" hidden="1" x14ac:dyDescent="0.35">
      <c r="A106" s="257" t="str">
        <f t="shared" si="9"/>
        <v>SDE001T</v>
      </c>
      <c r="B106" s="275" t="s">
        <v>501</v>
      </c>
      <c r="C106" s="271" t="s">
        <v>163</v>
      </c>
      <c r="D106" s="271">
        <v>2</v>
      </c>
      <c r="E106" s="260" t="s">
        <v>510</v>
      </c>
      <c r="F106" s="290" t="str">
        <f t="shared" si="10"/>
        <v>SDE</v>
      </c>
      <c r="G106" s="290" t="str">
        <f t="shared" si="11"/>
        <v>relevant</v>
      </c>
      <c r="H106" s="290" t="s">
        <v>81</v>
      </c>
      <c r="I106" s="290">
        <f t="shared" si="14"/>
        <v>1</v>
      </c>
      <c r="J106" s="290" t="str">
        <f t="shared" si="14"/>
        <v/>
      </c>
      <c r="K106" s="290" t="str">
        <f t="shared" si="14"/>
        <v/>
      </c>
      <c r="L106" s="290" t="str">
        <f t="shared" si="14"/>
        <v/>
      </c>
      <c r="M106" s="290" t="str">
        <f t="shared" si="14"/>
        <v/>
      </c>
      <c r="N106" s="290" t="str">
        <f t="shared" si="14"/>
        <v/>
      </c>
      <c r="O106" s="290" t="str">
        <f t="shared" si="14"/>
        <v/>
      </c>
      <c r="P106" s="290" t="str">
        <f t="shared" si="14"/>
        <v/>
      </c>
      <c r="Q106" s="290" t="str">
        <f t="shared" si="14"/>
        <v/>
      </c>
      <c r="R106" s="273" t="s">
        <v>1038</v>
      </c>
      <c r="S106" s="273" t="s">
        <v>514</v>
      </c>
      <c r="T106" s="274" t="s">
        <v>1039</v>
      </c>
      <c r="U106" s="292" t="s">
        <v>1040</v>
      </c>
      <c r="V106" s="274" t="s">
        <v>1007</v>
      </c>
      <c r="W106" s="277"/>
      <c r="X106" s="277"/>
      <c r="Y106" s="277"/>
      <c r="Z106" s="293" t="str">
        <f t="shared" si="15"/>
        <v/>
      </c>
      <c r="AA106" s="270" t="s">
        <v>1041</v>
      </c>
    </row>
    <row r="107" spans="1:27" hidden="1" x14ac:dyDescent="0.35">
      <c r="A107" s="257" t="str">
        <f t="shared" si="9"/>
        <v>SDE002T</v>
      </c>
      <c r="B107" s="275" t="s">
        <v>502</v>
      </c>
      <c r="C107" s="271" t="s">
        <v>163</v>
      </c>
      <c r="D107" s="271">
        <v>2</v>
      </c>
      <c r="E107" s="260" t="s">
        <v>509</v>
      </c>
      <c r="F107" s="290" t="str">
        <f t="shared" si="10"/>
        <v>SDE</v>
      </c>
      <c r="G107" s="290" t="str">
        <f t="shared" si="11"/>
        <v>relevant</v>
      </c>
      <c r="H107" s="290" t="s">
        <v>81</v>
      </c>
      <c r="I107" s="290">
        <f t="shared" si="14"/>
        <v>1</v>
      </c>
      <c r="J107" s="290" t="str">
        <f t="shared" si="14"/>
        <v/>
      </c>
      <c r="K107" s="290" t="str">
        <f t="shared" si="14"/>
        <v/>
      </c>
      <c r="L107" s="290" t="str">
        <f t="shared" si="14"/>
        <v/>
      </c>
      <c r="M107" s="290" t="str">
        <f t="shared" si="14"/>
        <v/>
      </c>
      <c r="N107" s="290" t="str">
        <f t="shared" si="14"/>
        <v/>
      </c>
      <c r="O107" s="290" t="str">
        <f t="shared" si="14"/>
        <v/>
      </c>
      <c r="P107" s="290" t="str">
        <f t="shared" si="14"/>
        <v/>
      </c>
      <c r="Q107" s="290" t="str">
        <f t="shared" si="14"/>
        <v/>
      </c>
      <c r="R107" s="273" t="s">
        <v>1042</v>
      </c>
      <c r="S107" s="273" t="s">
        <v>515</v>
      </c>
      <c r="T107" s="274" t="s">
        <v>1043</v>
      </c>
      <c r="U107" s="292" t="s">
        <v>1040</v>
      </c>
      <c r="V107" s="274" t="s">
        <v>1007</v>
      </c>
      <c r="W107" s="277"/>
      <c r="X107" s="277"/>
      <c r="Y107" s="277"/>
      <c r="Z107" s="293" t="str">
        <f t="shared" si="15"/>
        <v/>
      </c>
      <c r="AA107" s="270" t="s">
        <v>1041</v>
      </c>
    </row>
    <row r="108" spans="1:27" hidden="1" x14ac:dyDescent="0.35">
      <c r="A108" s="257" t="str">
        <f t="shared" si="9"/>
        <v>SDE003T</v>
      </c>
      <c r="B108" s="275" t="s">
        <v>503</v>
      </c>
      <c r="C108" s="271" t="s">
        <v>163</v>
      </c>
      <c r="D108" s="271">
        <v>2</v>
      </c>
      <c r="E108" s="260" t="s">
        <v>508</v>
      </c>
      <c r="F108" s="290" t="str">
        <f t="shared" si="10"/>
        <v>SDE</v>
      </c>
      <c r="G108" s="290" t="str">
        <f t="shared" si="11"/>
        <v>relevant</v>
      </c>
      <c r="H108" s="290" t="s">
        <v>81</v>
      </c>
      <c r="I108" s="290">
        <f t="shared" si="14"/>
        <v>1</v>
      </c>
      <c r="J108" s="290" t="str">
        <f t="shared" si="14"/>
        <v/>
      </c>
      <c r="K108" s="290" t="str">
        <f t="shared" si="14"/>
        <v/>
      </c>
      <c r="L108" s="290" t="str">
        <f t="shared" si="14"/>
        <v/>
      </c>
      <c r="M108" s="290" t="str">
        <f t="shared" si="14"/>
        <v/>
      </c>
      <c r="N108" s="290" t="str">
        <f t="shared" si="14"/>
        <v/>
      </c>
      <c r="O108" s="290" t="str">
        <f t="shared" si="14"/>
        <v/>
      </c>
      <c r="P108" s="290" t="str">
        <f t="shared" si="14"/>
        <v/>
      </c>
      <c r="Q108" s="290" t="str">
        <f t="shared" si="14"/>
        <v/>
      </c>
      <c r="R108" s="273" t="s">
        <v>1044</v>
      </c>
      <c r="S108" s="273" t="s">
        <v>516</v>
      </c>
      <c r="T108" s="274" t="s">
        <v>1043</v>
      </c>
      <c r="U108" s="292" t="s">
        <v>1040</v>
      </c>
      <c r="V108" s="274" t="s">
        <v>1045</v>
      </c>
      <c r="W108" s="277"/>
      <c r="X108" s="277"/>
      <c r="Y108" s="277"/>
      <c r="Z108" s="293" t="str">
        <f t="shared" si="15"/>
        <v/>
      </c>
      <c r="AA108" s="270" t="s">
        <v>1041</v>
      </c>
    </row>
    <row r="109" spans="1:27" hidden="1" x14ac:dyDescent="0.35">
      <c r="A109" s="257" t="str">
        <f t="shared" si="9"/>
        <v>SDE004C</v>
      </c>
      <c r="B109" s="275" t="s">
        <v>504</v>
      </c>
      <c r="C109" s="271" t="s">
        <v>146</v>
      </c>
      <c r="D109" s="271">
        <v>2</v>
      </c>
      <c r="E109" s="260" t="s">
        <v>507</v>
      </c>
      <c r="F109" s="290" t="str">
        <f t="shared" si="10"/>
        <v>SDE</v>
      </c>
      <c r="G109" s="290" t="str">
        <f t="shared" si="11"/>
        <v>relevant</v>
      </c>
      <c r="H109" s="290" t="s">
        <v>81</v>
      </c>
      <c r="I109" s="290">
        <f t="shared" si="14"/>
        <v>1</v>
      </c>
      <c r="J109" s="290" t="str">
        <f t="shared" si="14"/>
        <v/>
      </c>
      <c r="K109" s="290" t="str">
        <f t="shared" si="14"/>
        <v/>
      </c>
      <c r="L109" s="290" t="str">
        <f t="shared" si="14"/>
        <v/>
      </c>
      <c r="M109" s="290" t="str">
        <f t="shared" si="14"/>
        <v/>
      </c>
      <c r="N109" s="290" t="str">
        <f t="shared" si="14"/>
        <v/>
      </c>
      <c r="O109" s="290" t="str">
        <f t="shared" si="14"/>
        <v/>
      </c>
      <c r="P109" s="290" t="str">
        <f t="shared" si="14"/>
        <v/>
      </c>
      <c r="Q109" s="290" t="str">
        <f t="shared" si="14"/>
        <v/>
      </c>
      <c r="R109" s="273" t="s">
        <v>1046</v>
      </c>
      <c r="S109" s="273" t="s">
        <v>517</v>
      </c>
      <c r="T109" s="274" t="s">
        <v>1043</v>
      </c>
      <c r="U109" s="292" t="s">
        <v>1040</v>
      </c>
      <c r="V109" s="277"/>
      <c r="W109" s="274" t="s">
        <v>1047</v>
      </c>
      <c r="X109" s="274" t="s">
        <v>1048</v>
      </c>
      <c r="Y109" s="274" t="s">
        <v>1049</v>
      </c>
      <c r="Z109" s="293" t="str">
        <f t="shared" si="15"/>
        <v>To a low extent. REC membership education level is pre-dominantly tertiary (i.e., higher education); To a moderate extent. EC membership education includes amoderate variation in education levels (e.g., higher education and vocational school); To a high extent. REC membership has a high diversity of education levels (e.g., from primary school, vocational school, to university and university of applied sciences).</v>
      </c>
      <c r="AA109" s="270" t="s">
        <v>1041</v>
      </c>
    </row>
    <row r="110" spans="1:27" hidden="1" x14ac:dyDescent="0.35">
      <c r="A110" s="257" t="str">
        <f t="shared" si="9"/>
        <v>SDE005C</v>
      </c>
      <c r="B110" s="275" t="s">
        <v>505</v>
      </c>
      <c r="C110" s="271" t="s">
        <v>146</v>
      </c>
      <c r="D110" s="271">
        <v>2</v>
      </c>
      <c r="E110" s="260" t="s">
        <v>506</v>
      </c>
      <c r="F110" s="290" t="str">
        <f t="shared" si="10"/>
        <v>SDE</v>
      </c>
      <c r="G110" s="290" t="str">
        <f t="shared" si="11"/>
        <v>relevant</v>
      </c>
      <c r="H110" s="290" t="s">
        <v>81</v>
      </c>
      <c r="I110" s="290">
        <f t="shared" si="14"/>
        <v>1</v>
      </c>
      <c r="J110" s="290" t="str">
        <f t="shared" si="14"/>
        <v/>
      </c>
      <c r="K110" s="290" t="str">
        <f t="shared" si="14"/>
        <v/>
      </c>
      <c r="L110" s="290" t="str">
        <f t="shared" si="14"/>
        <v/>
      </c>
      <c r="M110" s="290" t="str">
        <f t="shared" si="14"/>
        <v/>
      </c>
      <c r="N110" s="290" t="str">
        <f t="shared" si="14"/>
        <v/>
      </c>
      <c r="O110" s="290" t="str">
        <f t="shared" si="14"/>
        <v/>
      </c>
      <c r="P110" s="290" t="str">
        <f t="shared" si="14"/>
        <v/>
      </c>
      <c r="Q110" s="290" t="str">
        <f t="shared" si="14"/>
        <v/>
      </c>
      <c r="R110" s="273" t="s">
        <v>1050</v>
      </c>
      <c r="S110" s="273" t="s">
        <v>513</v>
      </c>
      <c r="T110" s="274" t="s">
        <v>1043</v>
      </c>
      <c r="U110" s="292" t="s">
        <v>1040</v>
      </c>
      <c r="V110" s="277"/>
      <c r="W110" s="274" t="s">
        <v>1051</v>
      </c>
      <c r="X110" s="274" t="s">
        <v>1052</v>
      </c>
      <c r="Y110" s="274" t="s">
        <v>520</v>
      </c>
      <c r="Z110" s="293" t="str">
        <f t="shared" si="15"/>
        <v>Membership is pre-dominantly male; Membership is in the process of becoming more gender-balenced; Membership includes all gender identities</v>
      </c>
      <c r="AA110" s="270" t="s">
        <v>1041</v>
      </c>
    </row>
    <row r="111" spans="1:27" hidden="1" x14ac:dyDescent="0.35">
      <c r="A111" s="257" t="str">
        <f t="shared" si="9"/>
        <v>SDE006C</v>
      </c>
      <c r="B111" s="275" t="s">
        <v>512</v>
      </c>
      <c r="C111" s="271" t="s">
        <v>146</v>
      </c>
      <c r="D111" s="271">
        <v>2</v>
      </c>
      <c r="E111" s="260" t="s">
        <v>511</v>
      </c>
      <c r="F111" s="290" t="str">
        <f t="shared" si="10"/>
        <v>SDE</v>
      </c>
      <c r="G111" s="290" t="str">
        <f t="shared" si="11"/>
        <v>relevant</v>
      </c>
      <c r="H111" s="290" t="s">
        <v>81</v>
      </c>
      <c r="I111" s="290">
        <f t="shared" si="14"/>
        <v>1</v>
      </c>
      <c r="J111" s="290" t="str">
        <f t="shared" si="14"/>
        <v/>
      </c>
      <c r="K111" s="290" t="str">
        <f t="shared" si="14"/>
        <v/>
      </c>
      <c r="L111" s="290" t="str">
        <f t="shared" si="14"/>
        <v/>
      </c>
      <c r="M111" s="290" t="str">
        <f t="shared" si="14"/>
        <v/>
      </c>
      <c r="N111" s="290" t="str">
        <f t="shared" si="14"/>
        <v/>
      </c>
      <c r="O111" s="290" t="str">
        <f t="shared" si="14"/>
        <v/>
      </c>
      <c r="P111" s="290" t="str">
        <f t="shared" si="14"/>
        <v/>
      </c>
      <c r="Q111" s="290" t="str">
        <f t="shared" si="14"/>
        <v/>
      </c>
      <c r="R111" s="273" t="s">
        <v>1053</v>
      </c>
      <c r="S111" s="273" t="s">
        <v>518</v>
      </c>
      <c r="T111" s="274" t="s">
        <v>519</v>
      </c>
      <c r="U111" s="292" t="s">
        <v>1040</v>
      </c>
      <c r="V111" s="277"/>
      <c r="W111" s="274" t="s">
        <v>1054</v>
      </c>
      <c r="X111" s="274" t="s">
        <v>1055</v>
      </c>
      <c r="Y111" s="274" t="s">
        <v>1056</v>
      </c>
      <c r="Z111" s="293" t="str">
        <f t="shared" si="15"/>
        <v>To a low extent. REC membership is pre-dominantly mostly engineering or otherwise Beta educated; To a moderate extent. REC membership contains next to Beta educated persons also persons educated in finance/economic and in law.; To a high extent. REC membership has a high diversity of education backgrouds: i.e. Alpha, Beta, and Gamma.</v>
      </c>
      <c r="AA111" s="270" t="s">
        <v>1041</v>
      </c>
    </row>
    <row r="112" spans="1:27" hidden="1" x14ac:dyDescent="0.35">
      <c r="A112" s="387" t="str">
        <f t="shared" ref="A112:A128" si="16">B112&amp;C112</f>
        <v/>
      </c>
      <c r="B112" s="388"/>
      <c r="C112" s="389"/>
      <c r="D112" s="389"/>
      <c r="E112" s="390"/>
      <c r="F112" s="387" t="str">
        <f t="shared" ref="F112:F128" si="17">LEFT(B112,3)</f>
        <v/>
      </c>
      <c r="G112" s="387" t="str">
        <f t="shared" ref="G112:G128" si="18">IF(ISBLANK(B112),"",IF(SUM(I112:Q112)&gt;0,"relevant","remove"))</f>
        <v/>
      </c>
      <c r="H112" s="387"/>
      <c r="I112" s="387" t="str">
        <f t="shared" ref="I112:Q126" si="19">IF(ISERR(SEARCH(I$3,$H112)),"",1)</f>
        <v/>
      </c>
      <c r="J112" s="387" t="str">
        <f t="shared" si="19"/>
        <v/>
      </c>
      <c r="K112" s="387" t="str">
        <f t="shared" si="19"/>
        <v/>
      </c>
      <c r="L112" s="387" t="str">
        <f t="shared" si="19"/>
        <v/>
      </c>
      <c r="M112" s="387" t="str">
        <f t="shared" si="19"/>
        <v/>
      </c>
      <c r="N112" s="387" t="str">
        <f t="shared" si="19"/>
        <v/>
      </c>
      <c r="O112" s="387" t="str">
        <f t="shared" si="19"/>
        <v/>
      </c>
      <c r="P112" s="387" t="str">
        <f t="shared" si="19"/>
        <v/>
      </c>
      <c r="Q112" s="387" t="str">
        <f t="shared" si="19"/>
        <v/>
      </c>
      <c r="R112" s="391"/>
      <c r="S112" s="391"/>
      <c r="T112" s="392"/>
      <c r="U112" s="392"/>
      <c r="V112" s="390"/>
      <c r="W112" s="222"/>
      <c r="X112" s="213"/>
      <c r="Y112" s="228"/>
      <c r="Z112" s="195" t="str">
        <f t="shared" ref="Z112:Z148" si="20">IF(OR(ISBLANK(C112),C112="T"),"",IF(ISBLANK(X112),W112&amp;"; "&amp;Y112,W112&amp;"; "&amp;X112&amp;"; "&amp;Y112))</f>
        <v/>
      </c>
      <c r="AA112" s="217"/>
    </row>
    <row r="113" spans="1:27" hidden="1" x14ac:dyDescent="0.35">
      <c r="A113" s="190" t="str">
        <f t="shared" si="16"/>
        <v/>
      </c>
      <c r="B113" s="191"/>
      <c r="C113" s="192"/>
      <c r="D113" s="192"/>
      <c r="E113" s="193"/>
      <c r="F113" s="190" t="str">
        <f t="shared" si="17"/>
        <v/>
      </c>
      <c r="G113" s="190" t="str">
        <f t="shared" si="18"/>
        <v/>
      </c>
      <c r="H113" s="190"/>
      <c r="I113" s="190" t="str">
        <f t="shared" si="19"/>
        <v/>
      </c>
      <c r="J113" s="190" t="str">
        <f t="shared" si="19"/>
        <v/>
      </c>
      <c r="K113" s="190" t="str">
        <f t="shared" si="19"/>
        <v/>
      </c>
      <c r="L113" s="190" t="str">
        <f t="shared" si="19"/>
        <v/>
      </c>
      <c r="M113" s="190" t="str">
        <f t="shared" si="19"/>
        <v/>
      </c>
      <c r="N113" s="190" t="str">
        <f t="shared" si="19"/>
        <v/>
      </c>
      <c r="O113" s="190" t="str">
        <f t="shared" si="19"/>
        <v/>
      </c>
      <c r="P113" s="190" t="str">
        <f t="shared" si="19"/>
        <v/>
      </c>
      <c r="Q113" s="190" t="str">
        <f t="shared" si="19"/>
        <v/>
      </c>
      <c r="R113" s="210"/>
      <c r="S113" s="210"/>
      <c r="T113" s="194"/>
      <c r="U113" s="194"/>
      <c r="V113" s="193"/>
      <c r="W113" s="222"/>
      <c r="X113" s="213"/>
      <c r="Y113" s="228"/>
      <c r="Z113" s="195" t="str">
        <f t="shared" si="20"/>
        <v/>
      </c>
      <c r="AA113" s="217"/>
    </row>
    <row r="114" spans="1:27" hidden="1" x14ac:dyDescent="0.35">
      <c r="A114" s="190" t="str">
        <f t="shared" si="16"/>
        <v/>
      </c>
      <c r="B114" s="191"/>
      <c r="C114" s="192"/>
      <c r="D114" s="192"/>
      <c r="E114" s="193"/>
      <c r="F114" s="190" t="str">
        <f t="shared" si="17"/>
        <v/>
      </c>
      <c r="G114" s="190" t="str">
        <f t="shared" si="18"/>
        <v/>
      </c>
      <c r="H114" s="190"/>
      <c r="I114" s="190" t="str">
        <f t="shared" si="19"/>
        <v/>
      </c>
      <c r="J114" s="190" t="str">
        <f t="shared" si="19"/>
        <v/>
      </c>
      <c r="K114" s="190" t="str">
        <f t="shared" si="19"/>
        <v/>
      </c>
      <c r="L114" s="190" t="str">
        <f t="shared" si="19"/>
        <v/>
      </c>
      <c r="M114" s="190" t="str">
        <f t="shared" si="19"/>
        <v/>
      </c>
      <c r="N114" s="190" t="str">
        <f t="shared" si="19"/>
        <v/>
      </c>
      <c r="O114" s="190" t="str">
        <f t="shared" si="19"/>
        <v/>
      </c>
      <c r="P114" s="190" t="str">
        <f t="shared" si="19"/>
        <v/>
      </c>
      <c r="Q114" s="190" t="str">
        <f t="shared" si="19"/>
        <v/>
      </c>
      <c r="R114" s="210"/>
      <c r="S114" s="210"/>
      <c r="T114" s="194"/>
      <c r="U114" s="194"/>
      <c r="V114" s="193"/>
      <c r="W114" s="222"/>
      <c r="X114" s="213"/>
      <c r="Y114" s="228"/>
      <c r="Z114" s="195" t="str">
        <f t="shared" si="20"/>
        <v/>
      </c>
      <c r="AA114" s="217"/>
    </row>
    <row r="115" spans="1:27" hidden="1" x14ac:dyDescent="0.35">
      <c r="A115" s="190" t="str">
        <f t="shared" si="16"/>
        <v/>
      </c>
      <c r="B115" s="191"/>
      <c r="C115" s="192"/>
      <c r="D115" s="192"/>
      <c r="E115" s="193"/>
      <c r="F115" s="190" t="str">
        <f t="shared" si="17"/>
        <v/>
      </c>
      <c r="G115" s="190" t="str">
        <f t="shared" si="18"/>
        <v/>
      </c>
      <c r="H115" s="190"/>
      <c r="I115" s="190" t="str">
        <f t="shared" si="19"/>
        <v/>
      </c>
      <c r="J115" s="190" t="str">
        <f t="shared" si="19"/>
        <v/>
      </c>
      <c r="K115" s="190" t="str">
        <f t="shared" si="19"/>
        <v/>
      </c>
      <c r="L115" s="190" t="str">
        <f t="shared" si="19"/>
        <v/>
      </c>
      <c r="M115" s="190" t="str">
        <f t="shared" si="19"/>
        <v/>
      </c>
      <c r="N115" s="190" t="str">
        <f t="shared" si="19"/>
        <v/>
      </c>
      <c r="O115" s="190" t="str">
        <f t="shared" si="19"/>
        <v/>
      </c>
      <c r="P115" s="190" t="str">
        <f t="shared" si="19"/>
        <v/>
      </c>
      <c r="Q115" s="190" t="str">
        <f t="shared" si="19"/>
        <v/>
      </c>
      <c r="R115" s="210"/>
      <c r="S115" s="210"/>
      <c r="T115" s="194"/>
      <c r="U115" s="194"/>
      <c r="V115" s="193"/>
      <c r="W115" s="222"/>
      <c r="X115" s="213"/>
      <c r="Y115" s="228"/>
      <c r="Z115" s="195" t="str">
        <f t="shared" si="20"/>
        <v/>
      </c>
      <c r="AA115" s="217"/>
    </row>
    <row r="116" spans="1:27" hidden="1" x14ac:dyDescent="0.35">
      <c r="A116" s="190" t="str">
        <f t="shared" si="16"/>
        <v/>
      </c>
      <c r="B116" s="191"/>
      <c r="C116" s="192"/>
      <c r="D116" s="192"/>
      <c r="E116" s="193"/>
      <c r="F116" s="190" t="str">
        <f t="shared" si="17"/>
        <v/>
      </c>
      <c r="G116" s="190" t="str">
        <f t="shared" si="18"/>
        <v/>
      </c>
      <c r="H116" s="190"/>
      <c r="I116" s="190" t="str">
        <f t="shared" si="19"/>
        <v/>
      </c>
      <c r="J116" s="190" t="str">
        <f t="shared" si="19"/>
        <v/>
      </c>
      <c r="K116" s="190" t="str">
        <f t="shared" si="19"/>
        <v/>
      </c>
      <c r="L116" s="190" t="str">
        <f t="shared" si="19"/>
        <v/>
      </c>
      <c r="M116" s="190" t="str">
        <f t="shared" si="19"/>
        <v/>
      </c>
      <c r="N116" s="190" t="str">
        <f t="shared" si="19"/>
        <v/>
      </c>
      <c r="O116" s="190" t="str">
        <f t="shared" si="19"/>
        <v/>
      </c>
      <c r="P116" s="190" t="str">
        <f t="shared" si="19"/>
        <v/>
      </c>
      <c r="Q116" s="190" t="str">
        <f t="shared" si="19"/>
        <v/>
      </c>
      <c r="R116" s="210"/>
      <c r="S116" s="210"/>
      <c r="T116" s="194"/>
      <c r="U116" s="194"/>
      <c r="V116" s="193"/>
      <c r="W116" s="222"/>
      <c r="X116" s="213"/>
      <c r="Y116" s="228"/>
      <c r="Z116" s="195" t="str">
        <f t="shared" si="20"/>
        <v/>
      </c>
      <c r="AA116" s="217"/>
    </row>
    <row r="117" spans="1:27" hidden="1" x14ac:dyDescent="0.35">
      <c r="A117" s="190" t="str">
        <f t="shared" si="16"/>
        <v/>
      </c>
      <c r="B117" s="191"/>
      <c r="C117" s="192"/>
      <c r="D117" s="192"/>
      <c r="E117" s="193"/>
      <c r="F117" s="190" t="str">
        <f t="shared" si="17"/>
        <v/>
      </c>
      <c r="G117" s="190" t="str">
        <f t="shared" si="18"/>
        <v/>
      </c>
      <c r="H117" s="190"/>
      <c r="I117" s="190" t="str">
        <f t="shared" si="19"/>
        <v/>
      </c>
      <c r="J117" s="190" t="str">
        <f t="shared" si="19"/>
        <v/>
      </c>
      <c r="K117" s="190" t="str">
        <f t="shared" si="19"/>
        <v/>
      </c>
      <c r="L117" s="190" t="str">
        <f t="shared" si="19"/>
        <v/>
      </c>
      <c r="M117" s="190" t="str">
        <f t="shared" si="19"/>
        <v/>
      </c>
      <c r="N117" s="190" t="str">
        <f t="shared" si="19"/>
        <v/>
      </c>
      <c r="O117" s="190" t="str">
        <f t="shared" si="19"/>
        <v/>
      </c>
      <c r="P117" s="190" t="str">
        <f t="shared" si="19"/>
        <v/>
      </c>
      <c r="Q117" s="190" t="str">
        <f t="shared" si="19"/>
        <v/>
      </c>
      <c r="R117" s="210"/>
      <c r="S117" s="210"/>
      <c r="T117" s="194"/>
      <c r="U117" s="194"/>
      <c r="V117" s="193"/>
      <c r="W117" s="222"/>
      <c r="X117" s="213"/>
      <c r="Y117" s="228"/>
      <c r="Z117" s="195" t="str">
        <f t="shared" si="20"/>
        <v/>
      </c>
      <c r="AA117" s="217"/>
    </row>
    <row r="118" spans="1:27" hidden="1" x14ac:dyDescent="0.35">
      <c r="A118" s="190" t="str">
        <f t="shared" si="16"/>
        <v/>
      </c>
      <c r="B118" s="191"/>
      <c r="C118" s="192"/>
      <c r="D118" s="192"/>
      <c r="E118" s="193"/>
      <c r="F118" s="190" t="str">
        <f t="shared" si="17"/>
        <v/>
      </c>
      <c r="G118" s="190" t="str">
        <f t="shared" si="18"/>
        <v/>
      </c>
      <c r="H118" s="190"/>
      <c r="I118" s="190" t="str">
        <f t="shared" si="19"/>
        <v/>
      </c>
      <c r="J118" s="190" t="str">
        <f t="shared" si="19"/>
        <v/>
      </c>
      <c r="K118" s="190" t="str">
        <f t="shared" si="19"/>
        <v/>
      </c>
      <c r="L118" s="190" t="str">
        <f t="shared" si="19"/>
        <v/>
      </c>
      <c r="M118" s="190" t="str">
        <f t="shared" si="19"/>
        <v/>
      </c>
      <c r="N118" s="190" t="str">
        <f t="shared" si="19"/>
        <v/>
      </c>
      <c r="O118" s="190" t="str">
        <f t="shared" si="19"/>
        <v/>
      </c>
      <c r="P118" s="190" t="str">
        <f t="shared" si="19"/>
        <v/>
      </c>
      <c r="Q118" s="190" t="str">
        <f t="shared" si="19"/>
        <v/>
      </c>
      <c r="R118" s="210"/>
      <c r="S118" s="210"/>
      <c r="T118" s="194"/>
      <c r="U118" s="194"/>
      <c r="V118" s="193"/>
      <c r="W118" s="222"/>
      <c r="X118" s="213"/>
      <c r="Y118" s="228"/>
      <c r="Z118" s="195" t="str">
        <f t="shared" si="20"/>
        <v/>
      </c>
      <c r="AA118" s="217"/>
    </row>
    <row r="119" spans="1:27" hidden="1" x14ac:dyDescent="0.35">
      <c r="A119" s="190" t="str">
        <f t="shared" si="16"/>
        <v/>
      </c>
      <c r="B119" s="191"/>
      <c r="C119" s="192"/>
      <c r="D119" s="192"/>
      <c r="E119" s="193"/>
      <c r="F119" s="190" t="str">
        <f t="shared" si="17"/>
        <v/>
      </c>
      <c r="G119" s="190" t="str">
        <f t="shared" si="18"/>
        <v/>
      </c>
      <c r="H119" s="190"/>
      <c r="I119" s="190" t="str">
        <f t="shared" si="19"/>
        <v/>
      </c>
      <c r="J119" s="190" t="str">
        <f t="shared" si="19"/>
        <v/>
      </c>
      <c r="K119" s="190" t="str">
        <f t="shared" si="19"/>
        <v/>
      </c>
      <c r="L119" s="190" t="str">
        <f t="shared" si="19"/>
        <v/>
      </c>
      <c r="M119" s="190" t="str">
        <f t="shared" si="19"/>
        <v/>
      </c>
      <c r="N119" s="190" t="str">
        <f t="shared" si="19"/>
        <v/>
      </c>
      <c r="O119" s="190" t="str">
        <f t="shared" si="19"/>
        <v/>
      </c>
      <c r="P119" s="190" t="str">
        <f t="shared" si="19"/>
        <v/>
      </c>
      <c r="Q119" s="190" t="str">
        <f t="shared" si="19"/>
        <v/>
      </c>
      <c r="R119" s="210"/>
      <c r="S119" s="210"/>
      <c r="T119" s="194"/>
      <c r="U119" s="194"/>
      <c r="V119" s="193"/>
      <c r="W119" s="222"/>
      <c r="X119" s="213"/>
      <c r="Y119" s="228"/>
      <c r="Z119" s="195" t="str">
        <f t="shared" si="20"/>
        <v/>
      </c>
      <c r="AA119" s="217"/>
    </row>
    <row r="120" spans="1:27" hidden="1" x14ac:dyDescent="0.35">
      <c r="A120" s="190" t="str">
        <f t="shared" si="16"/>
        <v/>
      </c>
      <c r="B120" s="191"/>
      <c r="C120" s="192"/>
      <c r="D120" s="192"/>
      <c r="E120" s="193"/>
      <c r="F120" s="190" t="str">
        <f t="shared" si="17"/>
        <v/>
      </c>
      <c r="G120" s="190" t="str">
        <f t="shared" si="18"/>
        <v/>
      </c>
      <c r="H120" s="190"/>
      <c r="I120" s="190" t="str">
        <f t="shared" si="19"/>
        <v/>
      </c>
      <c r="J120" s="190" t="str">
        <f t="shared" si="19"/>
        <v/>
      </c>
      <c r="K120" s="190" t="str">
        <f t="shared" si="19"/>
        <v/>
      </c>
      <c r="L120" s="190" t="str">
        <f t="shared" si="19"/>
        <v/>
      </c>
      <c r="M120" s="190" t="str">
        <f t="shared" si="19"/>
        <v/>
      </c>
      <c r="N120" s="190" t="str">
        <f t="shared" si="19"/>
        <v/>
      </c>
      <c r="O120" s="190" t="str">
        <f t="shared" si="19"/>
        <v/>
      </c>
      <c r="P120" s="190" t="str">
        <f t="shared" si="19"/>
        <v/>
      </c>
      <c r="Q120" s="190" t="str">
        <f t="shared" si="19"/>
        <v/>
      </c>
      <c r="R120" s="210"/>
      <c r="S120" s="210"/>
      <c r="T120" s="194"/>
      <c r="U120" s="194"/>
      <c r="V120" s="193"/>
      <c r="W120" s="222"/>
      <c r="X120" s="213"/>
      <c r="Y120" s="228"/>
      <c r="Z120" s="195" t="str">
        <f t="shared" si="20"/>
        <v/>
      </c>
      <c r="AA120" s="217"/>
    </row>
    <row r="121" spans="1:27" hidden="1" x14ac:dyDescent="0.35">
      <c r="A121" s="190" t="str">
        <f t="shared" si="16"/>
        <v/>
      </c>
      <c r="B121" s="191"/>
      <c r="C121" s="192"/>
      <c r="D121" s="192"/>
      <c r="E121" s="193"/>
      <c r="F121" s="190" t="str">
        <f t="shared" si="17"/>
        <v/>
      </c>
      <c r="G121" s="190" t="str">
        <f t="shared" si="18"/>
        <v/>
      </c>
      <c r="H121" s="190"/>
      <c r="I121" s="190" t="str">
        <f t="shared" si="19"/>
        <v/>
      </c>
      <c r="J121" s="190" t="str">
        <f t="shared" si="19"/>
        <v/>
      </c>
      <c r="K121" s="190" t="str">
        <f t="shared" si="19"/>
        <v/>
      </c>
      <c r="L121" s="190" t="str">
        <f t="shared" si="19"/>
        <v/>
      </c>
      <c r="M121" s="190" t="str">
        <f t="shared" si="19"/>
        <v/>
      </c>
      <c r="N121" s="190" t="str">
        <f t="shared" si="19"/>
        <v/>
      </c>
      <c r="O121" s="190" t="str">
        <f t="shared" si="19"/>
        <v/>
      </c>
      <c r="P121" s="190" t="str">
        <f t="shared" si="19"/>
        <v/>
      </c>
      <c r="Q121" s="190" t="str">
        <f t="shared" si="19"/>
        <v/>
      </c>
      <c r="R121" s="210"/>
      <c r="S121" s="210"/>
      <c r="T121" s="194"/>
      <c r="U121" s="194"/>
      <c r="V121" s="193"/>
      <c r="W121" s="222"/>
      <c r="X121" s="213"/>
      <c r="Y121" s="228"/>
      <c r="Z121" s="195" t="str">
        <f t="shared" si="20"/>
        <v/>
      </c>
      <c r="AA121" s="217"/>
    </row>
    <row r="122" spans="1:27" hidden="1" x14ac:dyDescent="0.35">
      <c r="A122" s="190" t="str">
        <f t="shared" si="16"/>
        <v/>
      </c>
      <c r="B122" s="191"/>
      <c r="C122" s="192"/>
      <c r="D122" s="192"/>
      <c r="E122" s="193"/>
      <c r="F122" s="190" t="str">
        <f t="shared" si="17"/>
        <v/>
      </c>
      <c r="G122" s="190" t="str">
        <f t="shared" si="18"/>
        <v/>
      </c>
      <c r="H122" s="190"/>
      <c r="I122" s="190" t="str">
        <f t="shared" si="19"/>
        <v/>
      </c>
      <c r="J122" s="190" t="str">
        <f t="shared" si="19"/>
        <v/>
      </c>
      <c r="K122" s="190" t="str">
        <f t="shared" si="19"/>
        <v/>
      </c>
      <c r="L122" s="190" t="str">
        <f t="shared" si="19"/>
        <v/>
      </c>
      <c r="M122" s="190" t="str">
        <f t="shared" si="19"/>
        <v/>
      </c>
      <c r="N122" s="190" t="str">
        <f t="shared" si="19"/>
        <v/>
      </c>
      <c r="O122" s="190" t="str">
        <f t="shared" si="19"/>
        <v/>
      </c>
      <c r="P122" s="190" t="str">
        <f t="shared" si="19"/>
        <v/>
      </c>
      <c r="Q122" s="190" t="str">
        <f t="shared" si="19"/>
        <v/>
      </c>
      <c r="R122" s="210"/>
      <c r="S122" s="210"/>
      <c r="T122" s="194"/>
      <c r="U122" s="194"/>
      <c r="V122" s="193"/>
      <c r="W122" s="222"/>
      <c r="X122" s="213"/>
      <c r="Y122" s="228"/>
      <c r="Z122" s="195" t="str">
        <f t="shared" si="20"/>
        <v/>
      </c>
      <c r="AA122" s="217"/>
    </row>
    <row r="123" spans="1:27" hidden="1" x14ac:dyDescent="0.35">
      <c r="A123" s="190" t="str">
        <f t="shared" si="16"/>
        <v/>
      </c>
      <c r="B123" s="191"/>
      <c r="C123" s="192"/>
      <c r="D123" s="192"/>
      <c r="E123" s="193"/>
      <c r="F123" s="190" t="str">
        <f t="shared" si="17"/>
        <v/>
      </c>
      <c r="G123" s="190" t="str">
        <f t="shared" si="18"/>
        <v/>
      </c>
      <c r="H123" s="190"/>
      <c r="I123" s="190" t="str">
        <f t="shared" si="19"/>
        <v/>
      </c>
      <c r="J123" s="190" t="str">
        <f t="shared" si="19"/>
        <v/>
      </c>
      <c r="K123" s="190" t="str">
        <f t="shared" si="19"/>
        <v/>
      </c>
      <c r="L123" s="190" t="str">
        <f t="shared" si="19"/>
        <v/>
      </c>
      <c r="M123" s="190" t="str">
        <f t="shared" si="19"/>
        <v/>
      </c>
      <c r="N123" s="190" t="str">
        <f t="shared" si="19"/>
        <v/>
      </c>
      <c r="O123" s="190" t="str">
        <f t="shared" si="19"/>
        <v/>
      </c>
      <c r="P123" s="190" t="str">
        <f t="shared" si="19"/>
        <v/>
      </c>
      <c r="Q123" s="190" t="str">
        <f t="shared" si="19"/>
        <v/>
      </c>
      <c r="R123" s="210"/>
      <c r="S123" s="210"/>
      <c r="T123" s="194"/>
      <c r="U123" s="194"/>
      <c r="V123" s="193"/>
      <c r="W123" s="222"/>
      <c r="X123" s="213"/>
      <c r="Y123" s="228"/>
      <c r="Z123" s="195" t="str">
        <f t="shared" si="20"/>
        <v/>
      </c>
      <c r="AA123" s="217"/>
    </row>
    <row r="124" spans="1:27" hidden="1" x14ac:dyDescent="0.35">
      <c r="A124" s="190" t="str">
        <f t="shared" si="16"/>
        <v/>
      </c>
      <c r="B124" s="191"/>
      <c r="C124" s="192"/>
      <c r="D124" s="192"/>
      <c r="E124" s="193"/>
      <c r="F124" s="190" t="str">
        <f t="shared" si="17"/>
        <v/>
      </c>
      <c r="G124" s="190" t="str">
        <f t="shared" si="18"/>
        <v/>
      </c>
      <c r="H124" s="190"/>
      <c r="I124" s="190" t="str">
        <f t="shared" si="19"/>
        <v/>
      </c>
      <c r="J124" s="190" t="str">
        <f t="shared" si="19"/>
        <v/>
      </c>
      <c r="K124" s="190" t="str">
        <f t="shared" si="19"/>
        <v/>
      </c>
      <c r="L124" s="190" t="str">
        <f t="shared" si="19"/>
        <v/>
      </c>
      <c r="M124" s="190" t="str">
        <f t="shared" si="19"/>
        <v/>
      </c>
      <c r="N124" s="190" t="str">
        <f t="shared" si="19"/>
        <v/>
      </c>
      <c r="O124" s="190" t="str">
        <f t="shared" si="19"/>
        <v/>
      </c>
      <c r="P124" s="190" t="str">
        <f t="shared" si="19"/>
        <v/>
      </c>
      <c r="Q124" s="190" t="str">
        <f t="shared" si="19"/>
        <v/>
      </c>
      <c r="R124" s="210"/>
      <c r="S124" s="210"/>
      <c r="T124" s="194"/>
      <c r="U124" s="194"/>
      <c r="V124" s="193"/>
      <c r="W124" s="222"/>
      <c r="X124" s="213"/>
      <c r="Y124" s="228"/>
      <c r="Z124" s="195" t="str">
        <f t="shared" si="20"/>
        <v/>
      </c>
      <c r="AA124" s="217"/>
    </row>
    <row r="125" spans="1:27" hidden="1" x14ac:dyDescent="0.35">
      <c r="A125" s="190" t="str">
        <f t="shared" si="16"/>
        <v/>
      </c>
      <c r="B125" s="191"/>
      <c r="C125" s="192"/>
      <c r="D125" s="192"/>
      <c r="E125" s="193"/>
      <c r="F125" s="190" t="str">
        <f t="shared" si="17"/>
        <v/>
      </c>
      <c r="G125" s="190" t="str">
        <f t="shared" si="18"/>
        <v/>
      </c>
      <c r="H125" s="190"/>
      <c r="I125" s="190" t="str">
        <f t="shared" si="19"/>
        <v/>
      </c>
      <c r="J125" s="190" t="str">
        <f t="shared" si="19"/>
        <v/>
      </c>
      <c r="K125" s="190" t="str">
        <f t="shared" si="19"/>
        <v/>
      </c>
      <c r="L125" s="190" t="str">
        <f t="shared" si="19"/>
        <v/>
      </c>
      <c r="M125" s="190" t="str">
        <f t="shared" si="19"/>
        <v/>
      </c>
      <c r="N125" s="190" t="str">
        <f t="shared" si="19"/>
        <v/>
      </c>
      <c r="O125" s="190" t="str">
        <f t="shared" si="19"/>
        <v/>
      </c>
      <c r="P125" s="190" t="str">
        <f t="shared" si="19"/>
        <v/>
      </c>
      <c r="Q125" s="190" t="str">
        <f t="shared" si="19"/>
        <v/>
      </c>
      <c r="R125" s="210"/>
      <c r="S125" s="210"/>
      <c r="T125" s="194"/>
      <c r="U125" s="194"/>
      <c r="V125" s="193"/>
      <c r="W125" s="222"/>
      <c r="X125" s="213"/>
      <c r="Y125" s="228"/>
      <c r="Z125" s="195" t="str">
        <f t="shared" si="20"/>
        <v/>
      </c>
      <c r="AA125" s="217"/>
    </row>
    <row r="126" spans="1:27" hidden="1" x14ac:dyDescent="0.35">
      <c r="A126" s="190" t="str">
        <f t="shared" si="16"/>
        <v/>
      </c>
      <c r="B126" s="191"/>
      <c r="C126" s="192"/>
      <c r="D126" s="192"/>
      <c r="E126" s="193"/>
      <c r="F126" s="190" t="str">
        <f t="shared" si="17"/>
        <v/>
      </c>
      <c r="G126" s="190" t="str">
        <f t="shared" si="18"/>
        <v/>
      </c>
      <c r="H126" s="190"/>
      <c r="I126" s="190" t="str">
        <f t="shared" si="19"/>
        <v/>
      </c>
      <c r="J126" s="190" t="str">
        <f t="shared" si="19"/>
        <v/>
      </c>
      <c r="K126" s="190" t="str">
        <f t="shared" si="19"/>
        <v/>
      </c>
      <c r="L126" s="190" t="str">
        <f t="shared" ref="I126:Q154" si="21">IF(ISERR(SEARCH(L$3,$H126)),"",1)</f>
        <v/>
      </c>
      <c r="M126" s="190" t="str">
        <f t="shared" si="21"/>
        <v/>
      </c>
      <c r="N126" s="190" t="str">
        <f t="shared" si="21"/>
        <v/>
      </c>
      <c r="O126" s="190" t="str">
        <f t="shared" si="21"/>
        <v/>
      </c>
      <c r="P126" s="190" t="str">
        <f t="shared" si="21"/>
        <v/>
      </c>
      <c r="Q126" s="190" t="str">
        <f t="shared" si="21"/>
        <v/>
      </c>
      <c r="R126" s="210"/>
      <c r="S126" s="210"/>
      <c r="T126" s="194"/>
      <c r="U126" s="194"/>
      <c r="V126" s="193"/>
      <c r="W126" s="222"/>
      <c r="X126" s="213"/>
      <c r="Y126" s="228"/>
      <c r="Z126" s="195" t="str">
        <f t="shared" si="20"/>
        <v/>
      </c>
      <c r="AA126" s="217"/>
    </row>
    <row r="127" spans="1:27" hidden="1" x14ac:dyDescent="0.35">
      <c r="A127" s="190" t="str">
        <f t="shared" si="16"/>
        <v/>
      </c>
      <c r="B127" s="191"/>
      <c r="C127" s="192"/>
      <c r="D127" s="192"/>
      <c r="E127" s="193"/>
      <c r="F127" s="190" t="str">
        <f t="shared" si="17"/>
        <v/>
      </c>
      <c r="G127" s="190" t="str">
        <f t="shared" si="18"/>
        <v/>
      </c>
      <c r="H127" s="190"/>
      <c r="I127" s="190" t="str">
        <f t="shared" si="21"/>
        <v/>
      </c>
      <c r="J127" s="190" t="str">
        <f t="shared" si="21"/>
        <v/>
      </c>
      <c r="K127" s="190" t="str">
        <f t="shared" si="21"/>
        <v/>
      </c>
      <c r="L127" s="190" t="str">
        <f t="shared" si="21"/>
        <v/>
      </c>
      <c r="M127" s="190" t="str">
        <f t="shared" si="21"/>
        <v/>
      </c>
      <c r="N127" s="190" t="str">
        <f t="shared" si="21"/>
        <v/>
      </c>
      <c r="O127" s="190" t="str">
        <f t="shared" si="21"/>
        <v/>
      </c>
      <c r="P127" s="190" t="str">
        <f t="shared" si="21"/>
        <v/>
      </c>
      <c r="Q127" s="190" t="str">
        <f t="shared" si="21"/>
        <v/>
      </c>
      <c r="R127" s="210"/>
      <c r="S127" s="210"/>
      <c r="T127" s="194"/>
      <c r="U127" s="194"/>
      <c r="V127" s="193"/>
      <c r="W127" s="222"/>
      <c r="X127" s="213"/>
      <c r="Y127" s="228"/>
      <c r="Z127" s="195" t="str">
        <f t="shared" si="20"/>
        <v/>
      </c>
      <c r="AA127" s="217"/>
    </row>
    <row r="128" spans="1:27" hidden="1" x14ac:dyDescent="0.35">
      <c r="A128" s="190" t="str">
        <f t="shared" si="16"/>
        <v/>
      </c>
      <c r="B128" s="191"/>
      <c r="C128" s="192"/>
      <c r="D128" s="192"/>
      <c r="E128" s="193"/>
      <c r="F128" s="190" t="str">
        <f t="shared" si="17"/>
        <v/>
      </c>
      <c r="G128" s="190" t="str">
        <f t="shared" si="18"/>
        <v/>
      </c>
      <c r="H128" s="190"/>
      <c r="I128" s="190" t="str">
        <f t="shared" si="21"/>
        <v/>
      </c>
      <c r="J128" s="190" t="str">
        <f t="shared" si="21"/>
        <v/>
      </c>
      <c r="K128" s="190" t="str">
        <f t="shared" si="21"/>
        <v/>
      </c>
      <c r="L128" s="190" t="str">
        <f t="shared" si="21"/>
        <v/>
      </c>
      <c r="M128" s="190" t="str">
        <f t="shared" si="21"/>
        <v/>
      </c>
      <c r="N128" s="190" t="str">
        <f t="shared" si="21"/>
        <v/>
      </c>
      <c r="O128" s="190" t="str">
        <f t="shared" si="21"/>
        <v/>
      </c>
      <c r="P128" s="190" t="str">
        <f t="shared" si="21"/>
        <v/>
      </c>
      <c r="Q128" s="190" t="str">
        <f t="shared" si="21"/>
        <v/>
      </c>
      <c r="R128" s="210"/>
      <c r="S128" s="210"/>
      <c r="T128" s="194"/>
      <c r="U128" s="194"/>
      <c r="V128" s="193"/>
      <c r="W128" s="222"/>
      <c r="X128" s="213"/>
      <c r="Y128" s="228"/>
      <c r="Z128" s="195" t="str">
        <f t="shared" si="20"/>
        <v/>
      </c>
      <c r="AA128" s="217"/>
    </row>
    <row r="129" spans="1:27" hidden="1" x14ac:dyDescent="0.35">
      <c r="A129" s="190" t="str">
        <f t="shared" ref="A129:A192" si="22">B129&amp;C129</f>
        <v/>
      </c>
      <c r="B129" s="191"/>
      <c r="C129" s="192"/>
      <c r="D129" s="192"/>
      <c r="E129" s="193"/>
      <c r="F129" s="190" t="str">
        <f t="shared" ref="F129:F192" si="23">LEFT(B129,3)</f>
        <v/>
      </c>
      <c r="G129" s="190" t="str">
        <f t="shared" ref="G129:G192" si="24">IF(ISBLANK(B129),"",IF(SUM(I129:Q129)&gt;0,"relevant","remove"))</f>
        <v/>
      </c>
      <c r="H129" s="190"/>
      <c r="I129" s="190" t="str">
        <f t="shared" si="21"/>
        <v/>
      </c>
      <c r="J129" s="190" t="str">
        <f t="shared" si="21"/>
        <v/>
      </c>
      <c r="K129" s="190" t="str">
        <f t="shared" si="21"/>
        <v/>
      </c>
      <c r="L129" s="190" t="str">
        <f t="shared" si="21"/>
        <v/>
      </c>
      <c r="M129" s="190" t="str">
        <f t="shared" si="21"/>
        <v/>
      </c>
      <c r="N129" s="190" t="str">
        <f t="shared" si="21"/>
        <v/>
      </c>
      <c r="O129" s="190" t="str">
        <f t="shared" si="21"/>
        <v/>
      </c>
      <c r="P129" s="190" t="str">
        <f t="shared" si="21"/>
        <v/>
      </c>
      <c r="Q129" s="190" t="str">
        <f t="shared" si="21"/>
        <v/>
      </c>
      <c r="R129" s="210"/>
      <c r="S129" s="210"/>
      <c r="T129" s="194"/>
      <c r="U129" s="194"/>
      <c r="V129" s="193"/>
      <c r="W129" s="222"/>
      <c r="X129" s="213"/>
      <c r="Y129" s="228"/>
      <c r="Z129" s="195" t="str">
        <f t="shared" si="20"/>
        <v/>
      </c>
      <c r="AA129" s="217"/>
    </row>
    <row r="130" spans="1:27" hidden="1" x14ac:dyDescent="0.35">
      <c r="A130" s="190" t="str">
        <f t="shared" si="22"/>
        <v/>
      </c>
      <c r="B130" s="191"/>
      <c r="C130" s="192"/>
      <c r="D130" s="192"/>
      <c r="E130" s="193"/>
      <c r="F130" s="190" t="str">
        <f t="shared" si="23"/>
        <v/>
      </c>
      <c r="G130" s="190" t="str">
        <f t="shared" si="24"/>
        <v/>
      </c>
      <c r="H130" s="190"/>
      <c r="I130" s="190" t="str">
        <f t="shared" si="21"/>
        <v/>
      </c>
      <c r="J130" s="190" t="str">
        <f t="shared" si="21"/>
        <v/>
      </c>
      <c r="K130" s="190" t="str">
        <f t="shared" si="21"/>
        <v/>
      </c>
      <c r="L130" s="190" t="str">
        <f t="shared" si="21"/>
        <v/>
      </c>
      <c r="M130" s="190" t="str">
        <f t="shared" si="21"/>
        <v/>
      </c>
      <c r="N130" s="190" t="str">
        <f t="shared" si="21"/>
        <v/>
      </c>
      <c r="O130" s="190" t="str">
        <f t="shared" si="21"/>
        <v/>
      </c>
      <c r="P130" s="190" t="str">
        <f t="shared" si="21"/>
        <v/>
      </c>
      <c r="Q130" s="190" t="str">
        <f t="shared" si="21"/>
        <v/>
      </c>
      <c r="R130" s="210"/>
      <c r="S130" s="210"/>
      <c r="T130" s="194"/>
      <c r="U130" s="194"/>
      <c r="V130" s="193"/>
      <c r="W130" s="222"/>
      <c r="X130" s="213"/>
      <c r="Y130" s="228"/>
      <c r="Z130" s="195" t="str">
        <f t="shared" si="20"/>
        <v/>
      </c>
      <c r="AA130" s="217"/>
    </row>
    <row r="131" spans="1:27" hidden="1" x14ac:dyDescent="0.35">
      <c r="A131" s="190" t="str">
        <f t="shared" si="22"/>
        <v/>
      </c>
      <c r="B131" s="191"/>
      <c r="C131" s="192"/>
      <c r="D131" s="192"/>
      <c r="E131" s="193"/>
      <c r="F131" s="190" t="str">
        <f t="shared" si="23"/>
        <v/>
      </c>
      <c r="G131" s="190" t="str">
        <f t="shared" si="24"/>
        <v/>
      </c>
      <c r="H131" s="190"/>
      <c r="I131" s="190" t="str">
        <f t="shared" si="21"/>
        <v/>
      </c>
      <c r="J131" s="190" t="str">
        <f t="shared" si="21"/>
        <v/>
      </c>
      <c r="K131" s="190" t="str">
        <f t="shared" si="21"/>
        <v/>
      </c>
      <c r="L131" s="190" t="str">
        <f t="shared" si="21"/>
        <v/>
      </c>
      <c r="M131" s="190" t="str">
        <f t="shared" si="21"/>
        <v/>
      </c>
      <c r="N131" s="190" t="str">
        <f t="shared" si="21"/>
        <v/>
      </c>
      <c r="O131" s="190" t="str">
        <f t="shared" si="21"/>
        <v/>
      </c>
      <c r="P131" s="190" t="str">
        <f t="shared" si="21"/>
        <v/>
      </c>
      <c r="Q131" s="190" t="str">
        <f t="shared" si="21"/>
        <v/>
      </c>
      <c r="R131" s="210"/>
      <c r="S131" s="210"/>
      <c r="T131" s="194"/>
      <c r="U131" s="194"/>
      <c r="V131" s="193"/>
      <c r="W131" s="222"/>
      <c r="X131" s="213"/>
      <c r="Y131" s="228"/>
      <c r="Z131" s="195" t="str">
        <f t="shared" si="20"/>
        <v/>
      </c>
      <c r="AA131" s="217"/>
    </row>
    <row r="132" spans="1:27" hidden="1" x14ac:dyDescent="0.35">
      <c r="A132" s="190" t="str">
        <f t="shared" si="22"/>
        <v/>
      </c>
      <c r="B132" s="191"/>
      <c r="C132" s="192"/>
      <c r="D132" s="192"/>
      <c r="E132" s="193"/>
      <c r="F132" s="190" t="str">
        <f t="shared" si="23"/>
        <v/>
      </c>
      <c r="G132" s="190" t="str">
        <f t="shared" si="24"/>
        <v/>
      </c>
      <c r="H132" s="190"/>
      <c r="I132" s="190" t="str">
        <f t="shared" si="21"/>
        <v/>
      </c>
      <c r="J132" s="190" t="str">
        <f t="shared" si="21"/>
        <v/>
      </c>
      <c r="K132" s="190" t="str">
        <f t="shared" si="21"/>
        <v/>
      </c>
      <c r="L132" s="190" t="str">
        <f t="shared" si="21"/>
        <v/>
      </c>
      <c r="M132" s="190" t="str">
        <f t="shared" si="21"/>
        <v/>
      </c>
      <c r="N132" s="190" t="str">
        <f t="shared" si="21"/>
        <v/>
      </c>
      <c r="O132" s="190" t="str">
        <f t="shared" si="21"/>
        <v/>
      </c>
      <c r="P132" s="190" t="str">
        <f t="shared" si="21"/>
        <v/>
      </c>
      <c r="Q132" s="190" t="str">
        <f t="shared" si="21"/>
        <v/>
      </c>
      <c r="R132" s="210"/>
      <c r="S132" s="210"/>
      <c r="T132" s="194"/>
      <c r="U132" s="194"/>
      <c r="V132" s="193"/>
      <c r="W132" s="222"/>
      <c r="X132" s="213"/>
      <c r="Y132" s="228"/>
      <c r="Z132" s="195" t="str">
        <f t="shared" si="20"/>
        <v/>
      </c>
      <c r="AA132" s="217"/>
    </row>
    <row r="133" spans="1:27" hidden="1" x14ac:dyDescent="0.35">
      <c r="A133" s="190" t="str">
        <f t="shared" si="22"/>
        <v/>
      </c>
      <c r="B133" s="191"/>
      <c r="C133" s="192"/>
      <c r="D133" s="192"/>
      <c r="E133" s="193"/>
      <c r="F133" s="190" t="str">
        <f t="shared" si="23"/>
        <v/>
      </c>
      <c r="G133" s="190" t="str">
        <f t="shared" si="24"/>
        <v/>
      </c>
      <c r="H133" s="190"/>
      <c r="I133" s="190" t="str">
        <f t="shared" si="21"/>
        <v/>
      </c>
      <c r="J133" s="190" t="str">
        <f t="shared" si="21"/>
        <v/>
      </c>
      <c r="K133" s="190" t="str">
        <f t="shared" si="21"/>
        <v/>
      </c>
      <c r="L133" s="190" t="str">
        <f t="shared" si="21"/>
        <v/>
      </c>
      <c r="M133" s="190" t="str">
        <f t="shared" si="21"/>
        <v/>
      </c>
      <c r="N133" s="190" t="str">
        <f t="shared" si="21"/>
        <v/>
      </c>
      <c r="O133" s="190" t="str">
        <f t="shared" si="21"/>
        <v/>
      </c>
      <c r="P133" s="190" t="str">
        <f t="shared" si="21"/>
        <v/>
      </c>
      <c r="Q133" s="190" t="str">
        <f t="shared" si="21"/>
        <v/>
      </c>
      <c r="R133" s="210"/>
      <c r="S133" s="210"/>
      <c r="T133" s="194"/>
      <c r="U133" s="194"/>
      <c r="V133" s="193"/>
      <c r="W133" s="222"/>
      <c r="X133" s="213"/>
      <c r="Y133" s="228"/>
      <c r="Z133" s="195" t="str">
        <f t="shared" si="20"/>
        <v/>
      </c>
      <c r="AA133" s="217"/>
    </row>
    <row r="134" spans="1:27" hidden="1" x14ac:dyDescent="0.35">
      <c r="A134" s="190" t="str">
        <f t="shared" si="22"/>
        <v/>
      </c>
      <c r="B134" s="191"/>
      <c r="C134" s="192"/>
      <c r="D134" s="192"/>
      <c r="E134" s="193"/>
      <c r="F134" s="190" t="str">
        <f t="shared" si="23"/>
        <v/>
      </c>
      <c r="G134" s="190" t="str">
        <f t="shared" si="24"/>
        <v/>
      </c>
      <c r="H134" s="190"/>
      <c r="I134" s="190" t="str">
        <f t="shared" si="21"/>
        <v/>
      </c>
      <c r="J134" s="190" t="str">
        <f t="shared" si="21"/>
        <v/>
      </c>
      <c r="K134" s="190" t="str">
        <f t="shared" si="21"/>
        <v/>
      </c>
      <c r="L134" s="190" t="str">
        <f t="shared" si="21"/>
        <v/>
      </c>
      <c r="M134" s="190" t="str">
        <f t="shared" si="21"/>
        <v/>
      </c>
      <c r="N134" s="190" t="str">
        <f t="shared" si="21"/>
        <v/>
      </c>
      <c r="O134" s="190" t="str">
        <f t="shared" si="21"/>
        <v/>
      </c>
      <c r="P134" s="190" t="str">
        <f t="shared" si="21"/>
        <v/>
      </c>
      <c r="Q134" s="190" t="str">
        <f t="shared" si="21"/>
        <v/>
      </c>
      <c r="R134" s="210"/>
      <c r="S134" s="210"/>
      <c r="T134" s="194"/>
      <c r="U134" s="194"/>
      <c r="V134" s="193"/>
      <c r="W134" s="222"/>
      <c r="X134" s="213"/>
      <c r="Y134" s="228"/>
      <c r="Z134" s="195" t="str">
        <f t="shared" si="20"/>
        <v/>
      </c>
      <c r="AA134" s="217"/>
    </row>
    <row r="135" spans="1:27" hidden="1" x14ac:dyDescent="0.35">
      <c r="A135" s="190" t="str">
        <f t="shared" si="22"/>
        <v/>
      </c>
      <c r="B135" s="191"/>
      <c r="C135" s="192"/>
      <c r="D135" s="192"/>
      <c r="E135" s="193"/>
      <c r="F135" s="190" t="str">
        <f t="shared" si="23"/>
        <v/>
      </c>
      <c r="G135" s="190" t="str">
        <f t="shared" si="24"/>
        <v/>
      </c>
      <c r="H135" s="190"/>
      <c r="I135" s="190" t="str">
        <f t="shared" si="21"/>
        <v/>
      </c>
      <c r="J135" s="190" t="str">
        <f t="shared" si="21"/>
        <v/>
      </c>
      <c r="K135" s="190" t="str">
        <f t="shared" si="21"/>
        <v/>
      </c>
      <c r="L135" s="190" t="str">
        <f t="shared" si="21"/>
        <v/>
      </c>
      <c r="M135" s="190" t="str">
        <f t="shared" si="21"/>
        <v/>
      </c>
      <c r="N135" s="190" t="str">
        <f t="shared" si="21"/>
        <v/>
      </c>
      <c r="O135" s="190" t="str">
        <f t="shared" si="21"/>
        <v/>
      </c>
      <c r="P135" s="190" t="str">
        <f t="shared" si="21"/>
        <v/>
      </c>
      <c r="Q135" s="190" t="str">
        <f t="shared" si="21"/>
        <v/>
      </c>
      <c r="R135" s="210"/>
      <c r="S135" s="210"/>
      <c r="T135" s="194"/>
      <c r="U135" s="194"/>
      <c r="V135" s="193"/>
      <c r="W135" s="222"/>
      <c r="X135" s="213"/>
      <c r="Y135" s="228"/>
      <c r="Z135" s="195" t="str">
        <f t="shared" si="20"/>
        <v/>
      </c>
      <c r="AA135" s="217"/>
    </row>
    <row r="136" spans="1:27" hidden="1" x14ac:dyDescent="0.35">
      <c r="A136" s="190" t="str">
        <f t="shared" si="22"/>
        <v/>
      </c>
      <c r="B136" s="191"/>
      <c r="C136" s="192"/>
      <c r="D136" s="192"/>
      <c r="E136" s="193"/>
      <c r="F136" s="190" t="str">
        <f t="shared" si="23"/>
        <v/>
      </c>
      <c r="G136" s="190" t="str">
        <f t="shared" si="24"/>
        <v/>
      </c>
      <c r="H136" s="190"/>
      <c r="I136" s="190" t="str">
        <f t="shared" si="21"/>
        <v/>
      </c>
      <c r="J136" s="190" t="str">
        <f t="shared" si="21"/>
        <v/>
      </c>
      <c r="K136" s="190" t="str">
        <f t="shared" si="21"/>
        <v/>
      </c>
      <c r="L136" s="190" t="str">
        <f t="shared" si="21"/>
        <v/>
      </c>
      <c r="M136" s="190" t="str">
        <f t="shared" si="21"/>
        <v/>
      </c>
      <c r="N136" s="190" t="str">
        <f t="shared" si="21"/>
        <v/>
      </c>
      <c r="O136" s="190" t="str">
        <f t="shared" si="21"/>
        <v/>
      </c>
      <c r="P136" s="190" t="str">
        <f t="shared" si="21"/>
        <v/>
      </c>
      <c r="Q136" s="190" t="str">
        <f t="shared" si="21"/>
        <v/>
      </c>
      <c r="R136" s="210"/>
      <c r="S136" s="210"/>
      <c r="T136" s="194"/>
      <c r="U136" s="194"/>
      <c r="V136" s="193"/>
      <c r="W136" s="222"/>
      <c r="X136" s="213"/>
      <c r="Y136" s="228"/>
      <c r="Z136" s="195" t="str">
        <f t="shared" si="20"/>
        <v/>
      </c>
      <c r="AA136" s="217"/>
    </row>
    <row r="137" spans="1:27" hidden="1" x14ac:dyDescent="0.35">
      <c r="A137" s="190" t="str">
        <f t="shared" si="22"/>
        <v/>
      </c>
      <c r="B137" s="191"/>
      <c r="C137" s="192"/>
      <c r="D137" s="192"/>
      <c r="E137" s="193"/>
      <c r="F137" s="190" t="str">
        <f t="shared" si="23"/>
        <v/>
      </c>
      <c r="G137" s="190" t="str">
        <f t="shared" si="24"/>
        <v/>
      </c>
      <c r="H137" s="190"/>
      <c r="I137" s="190" t="str">
        <f t="shared" si="21"/>
        <v/>
      </c>
      <c r="J137" s="190" t="str">
        <f t="shared" si="21"/>
        <v/>
      </c>
      <c r="K137" s="190" t="str">
        <f t="shared" si="21"/>
        <v/>
      </c>
      <c r="L137" s="190" t="str">
        <f t="shared" si="21"/>
        <v/>
      </c>
      <c r="M137" s="190" t="str">
        <f t="shared" si="21"/>
        <v/>
      </c>
      <c r="N137" s="190" t="str">
        <f t="shared" si="21"/>
        <v/>
      </c>
      <c r="O137" s="190" t="str">
        <f t="shared" si="21"/>
        <v/>
      </c>
      <c r="P137" s="190" t="str">
        <f t="shared" si="21"/>
        <v/>
      </c>
      <c r="Q137" s="190" t="str">
        <f t="shared" si="21"/>
        <v/>
      </c>
      <c r="R137" s="210"/>
      <c r="S137" s="210"/>
      <c r="T137" s="194"/>
      <c r="U137" s="194"/>
      <c r="V137" s="193"/>
      <c r="W137" s="222"/>
      <c r="X137" s="213"/>
      <c r="Y137" s="228"/>
      <c r="Z137" s="195" t="str">
        <f t="shared" si="20"/>
        <v/>
      </c>
      <c r="AA137" s="217"/>
    </row>
    <row r="138" spans="1:27" hidden="1" x14ac:dyDescent="0.35">
      <c r="A138" s="190" t="str">
        <f t="shared" si="22"/>
        <v/>
      </c>
      <c r="B138" s="191"/>
      <c r="C138" s="192"/>
      <c r="D138" s="192"/>
      <c r="E138" s="193"/>
      <c r="F138" s="190" t="str">
        <f t="shared" si="23"/>
        <v/>
      </c>
      <c r="G138" s="190" t="str">
        <f t="shared" si="24"/>
        <v/>
      </c>
      <c r="H138" s="190"/>
      <c r="I138" s="190" t="str">
        <f t="shared" si="21"/>
        <v/>
      </c>
      <c r="J138" s="190" t="str">
        <f t="shared" si="21"/>
        <v/>
      </c>
      <c r="K138" s="190" t="str">
        <f t="shared" si="21"/>
        <v/>
      </c>
      <c r="L138" s="190" t="str">
        <f t="shared" si="21"/>
        <v/>
      </c>
      <c r="M138" s="190" t="str">
        <f t="shared" si="21"/>
        <v/>
      </c>
      <c r="N138" s="190" t="str">
        <f t="shared" si="21"/>
        <v/>
      </c>
      <c r="O138" s="190" t="str">
        <f t="shared" si="21"/>
        <v/>
      </c>
      <c r="P138" s="190" t="str">
        <f t="shared" si="21"/>
        <v/>
      </c>
      <c r="Q138" s="190" t="str">
        <f t="shared" si="21"/>
        <v/>
      </c>
      <c r="R138" s="210"/>
      <c r="S138" s="210"/>
      <c r="T138" s="194"/>
      <c r="U138" s="194"/>
      <c r="V138" s="193"/>
      <c r="W138" s="222"/>
      <c r="X138" s="213"/>
      <c r="Y138" s="228"/>
      <c r="Z138" s="195" t="str">
        <f t="shared" si="20"/>
        <v/>
      </c>
      <c r="AA138" s="217"/>
    </row>
    <row r="139" spans="1:27" hidden="1" x14ac:dyDescent="0.35">
      <c r="A139" s="190" t="str">
        <f t="shared" si="22"/>
        <v/>
      </c>
      <c r="B139" s="191"/>
      <c r="C139" s="192"/>
      <c r="D139" s="192"/>
      <c r="E139" s="193"/>
      <c r="F139" s="190" t="str">
        <f t="shared" si="23"/>
        <v/>
      </c>
      <c r="G139" s="190" t="str">
        <f t="shared" si="24"/>
        <v/>
      </c>
      <c r="H139" s="190"/>
      <c r="I139" s="190" t="str">
        <f t="shared" si="21"/>
        <v/>
      </c>
      <c r="J139" s="190" t="str">
        <f t="shared" si="21"/>
        <v/>
      </c>
      <c r="K139" s="190" t="str">
        <f t="shared" si="21"/>
        <v/>
      </c>
      <c r="L139" s="190" t="str">
        <f t="shared" si="21"/>
        <v/>
      </c>
      <c r="M139" s="190" t="str">
        <f t="shared" si="21"/>
        <v/>
      </c>
      <c r="N139" s="190" t="str">
        <f t="shared" si="21"/>
        <v/>
      </c>
      <c r="O139" s="190" t="str">
        <f t="shared" si="21"/>
        <v/>
      </c>
      <c r="P139" s="190" t="str">
        <f t="shared" si="21"/>
        <v/>
      </c>
      <c r="Q139" s="190" t="str">
        <f t="shared" si="21"/>
        <v/>
      </c>
      <c r="R139" s="210"/>
      <c r="S139" s="210"/>
      <c r="T139" s="194"/>
      <c r="U139" s="194"/>
      <c r="V139" s="193"/>
      <c r="W139" s="222"/>
      <c r="X139" s="213"/>
      <c r="Y139" s="228"/>
      <c r="Z139" s="195" t="str">
        <f t="shared" si="20"/>
        <v/>
      </c>
      <c r="AA139" s="217"/>
    </row>
    <row r="140" spans="1:27" hidden="1" x14ac:dyDescent="0.35">
      <c r="A140" s="190" t="str">
        <f t="shared" si="22"/>
        <v/>
      </c>
      <c r="B140" s="191"/>
      <c r="C140" s="192"/>
      <c r="D140" s="192"/>
      <c r="E140" s="193"/>
      <c r="F140" s="190" t="str">
        <f t="shared" si="23"/>
        <v/>
      </c>
      <c r="G140" s="190" t="str">
        <f t="shared" si="24"/>
        <v/>
      </c>
      <c r="H140" s="190"/>
      <c r="I140" s="190" t="str">
        <f t="shared" si="21"/>
        <v/>
      </c>
      <c r="J140" s="190" t="str">
        <f t="shared" si="21"/>
        <v/>
      </c>
      <c r="K140" s="190" t="str">
        <f t="shared" si="21"/>
        <v/>
      </c>
      <c r="L140" s="190" t="str">
        <f t="shared" si="21"/>
        <v/>
      </c>
      <c r="M140" s="190" t="str">
        <f t="shared" si="21"/>
        <v/>
      </c>
      <c r="N140" s="190" t="str">
        <f t="shared" si="21"/>
        <v/>
      </c>
      <c r="O140" s="190" t="str">
        <f t="shared" si="21"/>
        <v/>
      </c>
      <c r="P140" s="190" t="str">
        <f t="shared" si="21"/>
        <v/>
      </c>
      <c r="Q140" s="190" t="str">
        <f t="shared" si="21"/>
        <v/>
      </c>
      <c r="R140" s="210"/>
      <c r="S140" s="210"/>
      <c r="T140" s="194"/>
      <c r="U140" s="194"/>
      <c r="V140" s="193"/>
      <c r="W140" s="222"/>
      <c r="X140" s="213"/>
      <c r="Y140" s="228"/>
      <c r="Z140" s="195" t="str">
        <f t="shared" si="20"/>
        <v/>
      </c>
      <c r="AA140" s="217"/>
    </row>
    <row r="141" spans="1:27" hidden="1" x14ac:dyDescent="0.35">
      <c r="A141" s="190" t="str">
        <f t="shared" si="22"/>
        <v/>
      </c>
      <c r="B141" s="191"/>
      <c r="C141" s="192"/>
      <c r="D141" s="192"/>
      <c r="E141" s="193"/>
      <c r="F141" s="190" t="str">
        <f t="shared" si="23"/>
        <v/>
      </c>
      <c r="G141" s="190" t="str">
        <f t="shared" si="24"/>
        <v/>
      </c>
      <c r="H141" s="190"/>
      <c r="I141" s="190" t="str">
        <f t="shared" si="21"/>
        <v/>
      </c>
      <c r="J141" s="190" t="str">
        <f t="shared" si="21"/>
        <v/>
      </c>
      <c r="K141" s="190" t="str">
        <f t="shared" si="21"/>
        <v/>
      </c>
      <c r="L141" s="190" t="str">
        <f t="shared" si="21"/>
        <v/>
      </c>
      <c r="M141" s="190" t="str">
        <f t="shared" si="21"/>
        <v/>
      </c>
      <c r="N141" s="190" t="str">
        <f t="shared" si="21"/>
        <v/>
      </c>
      <c r="O141" s="190" t="str">
        <f t="shared" si="21"/>
        <v/>
      </c>
      <c r="P141" s="190" t="str">
        <f t="shared" si="21"/>
        <v/>
      </c>
      <c r="Q141" s="190" t="str">
        <f t="shared" si="21"/>
        <v/>
      </c>
      <c r="R141" s="210"/>
      <c r="S141" s="210"/>
      <c r="T141" s="194"/>
      <c r="U141" s="194"/>
      <c r="V141" s="193"/>
      <c r="W141" s="222"/>
      <c r="X141" s="213"/>
      <c r="Y141" s="228"/>
      <c r="Z141" s="195" t="str">
        <f t="shared" si="20"/>
        <v/>
      </c>
      <c r="AA141" s="217"/>
    </row>
    <row r="142" spans="1:27" hidden="1" x14ac:dyDescent="0.35">
      <c r="A142" s="190" t="str">
        <f t="shared" si="22"/>
        <v/>
      </c>
      <c r="B142" s="191"/>
      <c r="C142" s="192"/>
      <c r="D142" s="192"/>
      <c r="E142" s="193"/>
      <c r="F142" s="190" t="str">
        <f t="shared" si="23"/>
        <v/>
      </c>
      <c r="G142" s="190" t="str">
        <f t="shared" si="24"/>
        <v/>
      </c>
      <c r="H142" s="190"/>
      <c r="I142" s="190" t="str">
        <f t="shared" si="21"/>
        <v/>
      </c>
      <c r="J142" s="190" t="str">
        <f t="shared" si="21"/>
        <v/>
      </c>
      <c r="K142" s="190" t="str">
        <f t="shared" si="21"/>
        <v/>
      </c>
      <c r="L142" s="190" t="str">
        <f t="shared" si="21"/>
        <v/>
      </c>
      <c r="M142" s="190" t="str">
        <f t="shared" si="21"/>
        <v/>
      </c>
      <c r="N142" s="190" t="str">
        <f t="shared" si="21"/>
        <v/>
      </c>
      <c r="O142" s="190" t="str">
        <f t="shared" si="21"/>
        <v/>
      </c>
      <c r="P142" s="190" t="str">
        <f t="shared" si="21"/>
        <v/>
      </c>
      <c r="Q142" s="190" t="str">
        <f t="shared" si="21"/>
        <v/>
      </c>
      <c r="R142" s="210"/>
      <c r="S142" s="210"/>
      <c r="T142" s="194"/>
      <c r="U142" s="194"/>
      <c r="V142" s="193"/>
      <c r="W142" s="222"/>
      <c r="X142" s="213"/>
      <c r="Y142" s="228"/>
      <c r="Z142" s="195" t="str">
        <f t="shared" si="20"/>
        <v/>
      </c>
      <c r="AA142" s="217"/>
    </row>
    <row r="143" spans="1:27" hidden="1" x14ac:dyDescent="0.35">
      <c r="A143" s="190" t="str">
        <f t="shared" si="22"/>
        <v/>
      </c>
      <c r="B143" s="191"/>
      <c r="C143" s="192"/>
      <c r="D143" s="192"/>
      <c r="E143" s="193"/>
      <c r="F143" s="190" t="str">
        <f t="shared" si="23"/>
        <v/>
      </c>
      <c r="G143" s="190" t="str">
        <f t="shared" si="24"/>
        <v/>
      </c>
      <c r="H143" s="190"/>
      <c r="I143" s="190" t="str">
        <f t="shared" si="21"/>
        <v/>
      </c>
      <c r="J143" s="190" t="str">
        <f t="shared" si="21"/>
        <v/>
      </c>
      <c r="K143" s="190" t="str">
        <f t="shared" si="21"/>
        <v/>
      </c>
      <c r="L143" s="190" t="str">
        <f t="shared" si="21"/>
        <v/>
      </c>
      <c r="M143" s="190" t="str">
        <f t="shared" si="21"/>
        <v/>
      </c>
      <c r="N143" s="190" t="str">
        <f t="shared" si="21"/>
        <v/>
      </c>
      <c r="O143" s="190" t="str">
        <f t="shared" si="21"/>
        <v/>
      </c>
      <c r="P143" s="190" t="str">
        <f t="shared" si="21"/>
        <v/>
      </c>
      <c r="Q143" s="190" t="str">
        <f t="shared" si="21"/>
        <v/>
      </c>
      <c r="R143" s="210"/>
      <c r="S143" s="210"/>
      <c r="T143" s="194"/>
      <c r="U143" s="194"/>
      <c r="V143" s="193"/>
      <c r="W143" s="222"/>
      <c r="X143" s="213"/>
      <c r="Y143" s="228"/>
      <c r="Z143" s="195" t="str">
        <f t="shared" si="20"/>
        <v/>
      </c>
      <c r="AA143" s="217"/>
    </row>
    <row r="144" spans="1:27" hidden="1" x14ac:dyDescent="0.35">
      <c r="A144" s="190" t="str">
        <f t="shared" si="22"/>
        <v/>
      </c>
      <c r="B144" s="191"/>
      <c r="C144" s="192"/>
      <c r="D144" s="192"/>
      <c r="E144" s="193"/>
      <c r="F144" s="190" t="str">
        <f t="shared" si="23"/>
        <v/>
      </c>
      <c r="G144" s="190" t="str">
        <f t="shared" si="24"/>
        <v/>
      </c>
      <c r="H144" s="190"/>
      <c r="I144" s="190" t="str">
        <f t="shared" si="21"/>
        <v/>
      </c>
      <c r="J144" s="190" t="str">
        <f t="shared" si="21"/>
        <v/>
      </c>
      <c r="K144" s="190" t="str">
        <f t="shared" si="21"/>
        <v/>
      </c>
      <c r="L144" s="190" t="str">
        <f t="shared" si="21"/>
        <v/>
      </c>
      <c r="M144" s="190" t="str">
        <f t="shared" si="21"/>
        <v/>
      </c>
      <c r="N144" s="190" t="str">
        <f t="shared" si="21"/>
        <v/>
      </c>
      <c r="O144" s="190" t="str">
        <f t="shared" si="21"/>
        <v/>
      </c>
      <c r="P144" s="190" t="str">
        <f t="shared" si="21"/>
        <v/>
      </c>
      <c r="Q144" s="190" t="str">
        <f t="shared" si="21"/>
        <v/>
      </c>
      <c r="R144" s="210"/>
      <c r="S144" s="210"/>
      <c r="T144" s="194"/>
      <c r="U144" s="194"/>
      <c r="V144" s="193"/>
      <c r="W144" s="222"/>
      <c r="X144" s="213"/>
      <c r="Y144" s="228"/>
      <c r="Z144" s="195" t="str">
        <f t="shared" si="20"/>
        <v/>
      </c>
      <c r="AA144" s="217"/>
    </row>
    <row r="145" spans="1:27" hidden="1" x14ac:dyDescent="0.35">
      <c r="A145" s="190" t="str">
        <f t="shared" si="22"/>
        <v/>
      </c>
      <c r="B145" s="191"/>
      <c r="C145" s="192"/>
      <c r="D145" s="192"/>
      <c r="E145" s="193"/>
      <c r="F145" s="190" t="str">
        <f t="shared" si="23"/>
        <v/>
      </c>
      <c r="G145" s="190" t="str">
        <f t="shared" si="24"/>
        <v/>
      </c>
      <c r="H145" s="190"/>
      <c r="I145" s="190" t="str">
        <f t="shared" si="21"/>
        <v/>
      </c>
      <c r="J145" s="190" t="str">
        <f t="shared" si="21"/>
        <v/>
      </c>
      <c r="K145" s="190" t="str">
        <f t="shared" si="21"/>
        <v/>
      </c>
      <c r="L145" s="190" t="str">
        <f t="shared" si="21"/>
        <v/>
      </c>
      <c r="M145" s="190" t="str">
        <f t="shared" si="21"/>
        <v/>
      </c>
      <c r="N145" s="190" t="str">
        <f t="shared" si="21"/>
        <v/>
      </c>
      <c r="O145" s="190" t="str">
        <f t="shared" si="21"/>
        <v/>
      </c>
      <c r="P145" s="190" t="str">
        <f t="shared" si="21"/>
        <v/>
      </c>
      <c r="Q145" s="190" t="str">
        <f t="shared" si="21"/>
        <v/>
      </c>
      <c r="R145" s="210"/>
      <c r="S145" s="210"/>
      <c r="T145" s="194"/>
      <c r="U145" s="194"/>
      <c r="V145" s="193"/>
      <c r="W145" s="222"/>
      <c r="X145" s="213"/>
      <c r="Y145" s="228"/>
      <c r="Z145" s="195" t="str">
        <f t="shared" si="20"/>
        <v/>
      </c>
      <c r="AA145" s="217"/>
    </row>
    <row r="146" spans="1:27" hidden="1" x14ac:dyDescent="0.35">
      <c r="A146" s="190" t="str">
        <f t="shared" si="22"/>
        <v/>
      </c>
      <c r="B146" s="191"/>
      <c r="C146" s="192"/>
      <c r="D146" s="192"/>
      <c r="E146" s="193"/>
      <c r="F146" s="190" t="str">
        <f t="shared" si="23"/>
        <v/>
      </c>
      <c r="G146" s="190" t="str">
        <f t="shared" si="24"/>
        <v/>
      </c>
      <c r="H146" s="190"/>
      <c r="I146" s="190" t="str">
        <f t="shared" si="21"/>
        <v/>
      </c>
      <c r="J146" s="190" t="str">
        <f t="shared" si="21"/>
        <v/>
      </c>
      <c r="K146" s="190" t="str">
        <f t="shared" si="21"/>
        <v/>
      </c>
      <c r="L146" s="190" t="str">
        <f t="shared" si="21"/>
        <v/>
      </c>
      <c r="M146" s="190" t="str">
        <f t="shared" si="21"/>
        <v/>
      </c>
      <c r="N146" s="190" t="str">
        <f t="shared" si="21"/>
        <v/>
      </c>
      <c r="O146" s="190" t="str">
        <f t="shared" si="21"/>
        <v/>
      </c>
      <c r="P146" s="190" t="str">
        <f t="shared" si="21"/>
        <v/>
      </c>
      <c r="Q146" s="190" t="str">
        <f t="shared" si="21"/>
        <v/>
      </c>
      <c r="R146" s="210"/>
      <c r="S146" s="210"/>
      <c r="T146" s="194"/>
      <c r="U146" s="194"/>
      <c r="V146" s="193"/>
      <c r="W146" s="222"/>
      <c r="X146" s="213"/>
      <c r="Y146" s="228"/>
      <c r="Z146" s="195" t="str">
        <f t="shared" si="20"/>
        <v/>
      </c>
      <c r="AA146" s="217"/>
    </row>
    <row r="147" spans="1:27" hidden="1" x14ac:dyDescent="0.35">
      <c r="A147" s="190" t="str">
        <f t="shared" si="22"/>
        <v/>
      </c>
      <c r="B147" s="191"/>
      <c r="C147" s="192"/>
      <c r="D147" s="192"/>
      <c r="E147" s="193"/>
      <c r="F147" s="190" t="str">
        <f t="shared" si="23"/>
        <v/>
      </c>
      <c r="G147" s="190" t="str">
        <f t="shared" si="24"/>
        <v/>
      </c>
      <c r="H147" s="190"/>
      <c r="I147" s="190" t="str">
        <f t="shared" si="21"/>
        <v/>
      </c>
      <c r="J147" s="190" t="str">
        <f t="shared" si="21"/>
        <v/>
      </c>
      <c r="K147" s="190" t="str">
        <f t="shared" si="21"/>
        <v/>
      </c>
      <c r="L147" s="190" t="str">
        <f t="shared" si="21"/>
        <v/>
      </c>
      <c r="M147" s="190" t="str">
        <f t="shared" si="21"/>
        <v/>
      </c>
      <c r="N147" s="190" t="str">
        <f t="shared" si="21"/>
        <v/>
      </c>
      <c r="O147" s="190" t="str">
        <f t="shared" si="21"/>
        <v/>
      </c>
      <c r="P147" s="190" t="str">
        <f t="shared" si="21"/>
        <v/>
      </c>
      <c r="Q147" s="190" t="str">
        <f t="shared" si="21"/>
        <v/>
      </c>
      <c r="R147" s="210"/>
      <c r="S147" s="210"/>
      <c r="T147" s="194"/>
      <c r="U147" s="194"/>
      <c r="V147" s="193"/>
      <c r="W147" s="222"/>
      <c r="X147" s="213"/>
      <c r="Y147" s="228"/>
      <c r="Z147" s="195" t="str">
        <f t="shared" si="20"/>
        <v/>
      </c>
      <c r="AA147" s="217"/>
    </row>
    <row r="148" spans="1:27" hidden="1" x14ac:dyDescent="0.35">
      <c r="A148" s="190" t="str">
        <f t="shared" si="22"/>
        <v/>
      </c>
      <c r="B148" s="191"/>
      <c r="C148" s="192"/>
      <c r="D148" s="192"/>
      <c r="E148" s="193"/>
      <c r="F148" s="190" t="str">
        <f t="shared" si="23"/>
        <v/>
      </c>
      <c r="G148" s="190" t="str">
        <f t="shared" si="24"/>
        <v/>
      </c>
      <c r="H148" s="190"/>
      <c r="I148" s="190" t="str">
        <f t="shared" si="21"/>
        <v/>
      </c>
      <c r="J148" s="190" t="str">
        <f t="shared" si="21"/>
        <v/>
      </c>
      <c r="K148" s="190" t="str">
        <f t="shared" si="21"/>
        <v/>
      </c>
      <c r="L148" s="190" t="str">
        <f t="shared" si="21"/>
        <v/>
      </c>
      <c r="M148" s="190" t="str">
        <f t="shared" si="21"/>
        <v/>
      </c>
      <c r="N148" s="190" t="str">
        <f t="shared" si="21"/>
        <v/>
      </c>
      <c r="O148" s="190" t="str">
        <f t="shared" si="21"/>
        <v/>
      </c>
      <c r="P148" s="190" t="str">
        <f t="shared" si="21"/>
        <v/>
      </c>
      <c r="Q148" s="190" t="str">
        <f t="shared" si="21"/>
        <v/>
      </c>
      <c r="R148" s="210"/>
      <c r="S148" s="210"/>
      <c r="T148" s="194"/>
      <c r="U148" s="194"/>
      <c r="V148" s="193"/>
      <c r="W148" s="222"/>
      <c r="X148" s="213"/>
      <c r="Y148" s="228"/>
      <c r="Z148" s="195" t="str">
        <f t="shared" si="20"/>
        <v/>
      </c>
      <c r="AA148" s="217"/>
    </row>
    <row r="149" spans="1:27" hidden="1" x14ac:dyDescent="0.35">
      <c r="A149" s="190" t="str">
        <f t="shared" si="22"/>
        <v/>
      </c>
      <c r="B149" s="191"/>
      <c r="C149" s="192"/>
      <c r="D149" s="192"/>
      <c r="E149" s="193"/>
      <c r="F149" s="190" t="str">
        <f t="shared" si="23"/>
        <v/>
      </c>
      <c r="G149" s="190" t="str">
        <f t="shared" si="24"/>
        <v/>
      </c>
      <c r="H149" s="190"/>
      <c r="I149" s="190" t="str">
        <f t="shared" si="21"/>
        <v/>
      </c>
      <c r="J149" s="190" t="str">
        <f t="shared" si="21"/>
        <v/>
      </c>
      <c r="K149" s="190" t="str">
        <f t="shared" si="21"/>
        <v/>
      </c>
      <c r="L149" s="190" t="str">
        <f t="shared" si="21"/>
        <v/>
      </c>
      <c r="M149" s="190" t="str">
        <f t="shared" si="21"/>
        <v/>
      </c>
      <c r="N149" s="190" t="str">
        <f t="shared" si="21"/>
        <v/>
      </c>
      <c r="O149" s="190" t="str">
        <f t="shared" si="21"/>
        <v/>
      </c>
      <c r="P149" s="190" t="str">
        <f t="shared" si="21"/>
        <v/>
      </c>
      <c r="Q149" s="190" t="str">
        <f t="shared" si="21"/>
        <v/>
      </c>
      <c r="R149" s="210"/>
      <c r="S149" s="210"/>
      <c r="T149" s="194"/>
      <c r="U149" s="194"/>
      <c r="V149" s="193"/>
      <c r="W149" s="222"/>
      <c r="X149" s="213"/>
      <c r="Y149" s="228"/>
      <c r="Z149" s="195" t="str">
        <f t="shared" ref="Z149:Z212" si="25">IF(OR(ISBLANK(C149),C149="T"),"",IF(ISBLANK(X149),W149&amp;"; "&amp;Y149,W149&amp;"; "&amp;X149&amp;"; "&amp;Y149))</f>
        <v/>
      </c>
      <c r="AA149" s="217"/>
    </row>
    <row r="150" spans="1:27" hidden="1" x14ac:dyDescent="0.35">
      <c r="A150" s="190" t="str">
        <f t="shared" si="22"/>
        <v/>
      </c>
      <c r="B150" s="191"/>
      <c r="C150" s="192"/>
      <c r="D150" s="192"/>
      <c r="E150" s="193"/>
      <c r="F150" s="190" t="str">
        <f t="shared" si="23"/>
        <v/>
      </c>
      <c r="G150" s="190" t="str">
        <f t="shared" si="24"/>
        <v/>
      </c>
      <c r="H150" s="190"/>
      <c r="I150" s="190" t="str">
        <f t="shared" si="21"/>
        <v/>
      </c>
      <c r="J150" s="190" t="str">
        <f t="shared" si="21"/>
        <v/>
      </c>
      <c r="K150" s="190" t="str">
        <f t="shared" si="21"/>
        <v/>
      </c>
      <c r="L150" s="190" t="str">
        <f t="shared" si="21"/>
        <v/>
      </c>
      <c r="M150" s="190" t="str">
        <f t="shared" si="21"/>
        <v/>
      </c>
      <c r="N150" s="190" t="str">
        <f t="shared" si="21"/>
        <v/>
      </c>
      <c r="O150" s="190" t="str">
        <f t="shared" si="21"/>
        <v/>
      </c>
      <c r="P150" s="190" t="str">
        <f t="shared" si="21"/>
        <v/>
      </c>
      <c r="Q150" s="190" t="str">
        <f t="shared" si="21"/>
        <v/>
      </c>
      <c r="R150" s="210"/>
      <c r="S150" s="210"/>
      <c r="T150" s="194"/>
      <c r="U150" s="194"/>
      <c r="V150" s="193"/>
      <c r="W150" s="222"/>
      <c r="X150" s="213"/>
      <c r="Y150" s="228"/>
      <c r="Z150" s="195" t="str">
        <f t="shared" si="25"/>
        <v/>
      </c>
      <c r="AA150" s="217"/>
    </row>
    <row r="151" spans="1:27" hidden="1" x14ac:dyDescent="0.35">
      <c r="A151" s="190" t="str">
        <f t="shared" si="22"/>
        <v/>
      </c>
      <c r="B151" s="191"/>
      <c r="C151" s="192"/>
      <c r="D151" s="192"/>
      <c r="E151" s="193"/>
      <c r="F151" s="190" t="str">
        <f t="shared" si="23"/>
        <v/>
      </c>
      <c r="G151" s="190" t="str">
        <f t="shared" si="24"/>
        <v/>
      </c>
      <c r="H151" s="190"/>
      <c r="I151" s="190" t="str">
        <f t="shared" si="21"/>
        <v/>
      </c>
      <c r="J151" s="190" t="str">
        <f t="shared" si="21"/>
        <v/>
      </c>
      <c r="K151" s="190" t="str">
        <f t="shared" si="21"/>
        <v/>
      </c>
      <c r="L151" s="190" t="str">
        <f t="shared" si="21"/>
        <v/>
      </c>
      <c r="M151" s="190" t="str">
        <f t="shared" si="21"/>
        <v/>
      </c>
      <c r="N151" s="190" t="str">
        <f t="shared" si="21"/>
        <v/>
      </c>
      <c r="O151" s="190" t="str">
        <f t="shared" si="21"/>
        <v/>
      </c>
      <c r="P151" s="190" t="str">
        <f t="shared" si="21"/>
        <v/>
      </c>
      <c r="Q151" s="190" t="str">
        <f t="shared" si="21"/>
        <v/>
      </c>
      <c r="R151" s="210"/>
      <c r="S151" s="210"/>
      <c r="T151" s="194"/>
      <c r="U151" s="194"/>
      <c r="V151" s="193"/>
      <c r="W151" s="222"/>
      <c r="X151" s="213"/>
      <c r="Y151" s="228"/>
      <c r="Z151" s="195" t="str">
        <f t="shared" si="25"/>
        <v/>
      </c>
      <c r="AA151" s="217"/>
    </row>
    <row r="152" spans="1:27" hidden="1" x14ac:dyDescent="0.35">
      <c r="A152" s="190" t="str">
        <f t="shared" si="22"/>
        <v/>
      </c>
      <c r="B152" s="191"/>
      <c r="C152" s="192"/>
      <c r="D152" s="192"/>
      <c r="E152" s="193"/>
      <c r="F152" s="190" t="str">
        <f t="shared" si="23"/>
        <v/>
      </c>
      <c r="G152" s="190" t="str">
        <f t="shared" si="24"/>
        <v/>
      </c>
      <c r="H152" s="190"/>
      <c r="I152" s="190" t="str">
        <f t="shared" si="21"/>
        <v/>
      </c>
      <c r="J152" s="190" t="str">
        <f t="shared" si="21"/>
        <v/>
      </c>
      <c r="K152" s="190" t="str">
        <f t="shared" si="21"/>
        <v/>
      </c>
      <c r="L152" s="190" t="str">
        <f t="shared" si="21"/>
        <v/>
      </c>
      <c r="M152" s="190" t="str">
        <f t="shared" si="21"/>
        <v/>
      </c>
      <c r="N152" s="190" t="str">
        <f t="shared" si="21"/>
        <v/>
      </c>
      <c r="O152" s="190" t="str">
        <f t="shared" si="21"/>
        <v/>
      </c>
      <c r="P152" s="190" t="str">
        <f t="shared" si="21"/>
        <v/>
      </c>
      <c r="Q152" s="190" t="str">
        <f t="shared" si="21"/>
        <v/>
      </c>
      <c r="R152" s="210"/>
      <c r="S152" s="210"/>
      <c r="T152" s="194"/>
      <c r="U152" s="194"/>
      <c r="V152" s="193"/>
      <c r="W152" s="222"/>
      <c r="X152" s="213"/>
      <c r="Y152" s="228"/>
      <c r="Z152" s="195" t="str">
        <f t="shared" si="25"/>
        <v/>
      </c>
      <c r="AA152" s="217"/>
    </row>
    <row r="153" spans="1:27" hidden="1" x14ac:dyDescent="0.35">
      <c r="A153" s="190" t="str">
        <f t="shared" si="22"/>
        <v/>
      </c>
      <c r="B153" s="191"/>
      <c r="C153" s="192"/>
      <c r="D153" s="192"/>
      <c r="E153" s="193"/>
      <c r="F153" s="190" t="str">
        <f t="shared" si="23"/>
        <v/>
      </c>
      <c r="G153" s="190" t="str">
        <f t="shared" si="24"/>
        <v/>
      </c>
      <c r="H153" s="190"/>
      <c r="I153" s="190" t="str">
        <f t="shared" si="21"/>
        <v/>
      </c>
      <c r="J153" s="190" t="str">
        <f t="shared" si="21"/>
        <v/>
      </c>
      <c r="K153" s="190" t="str">
        <f t="shared" si="21"/>
        <v/>
      </c>
      <c r="L153" s="190" t="str">
        <f t="shared" si="21"/>
        <v/>
      </c>
      <c r="M153" s="190" t="str">
        <f t="shared" si="21"/>
        <v/>
      </c>
      <c r="N153" s="190" t="str">
        <f t="shared" si="21"/>
        <v/>
      </c>
      <c r="O153" s="190" t="str">
        <f t="shared" si="21"/>
        <v/>
      </c>
      <c r="P153" s="190" t="str">
        <f t="shared" si="21"/>
        <v/>
      </c>
      <c r="Q153" s="190" t="str">
        <f t="shared" si="21"/>
        <v/>
      </c>
      <c r="R153" s="210"/>
      <c r="S153" s="210"/>
      <c r="T153" s="194"/>
      <c r="U153" s="194"/>
      <c r="V153" s="193"/>
      <c r="W153" s="222"/>
      <c r="X153" s="213"/>
      <c r="Y153" s="228"/>
      <c r="Z153" s="195" t="str">
        <f t="shared" si="25"/>
        <v/>
      </c>
      <c r="AA153" s="217"/>
    </row>
    <row r="154" spans="1:27" hidden="1" x14ac:dyDescent="0.35">
      <c r="A154" s="190" t="str">
        <f t="shared" si="22"/>
        <v/>
      </c>
      <c r="B154" s="191"/>
      <c r="C154" s="192"/>
      <c r="D154" s="192"/>
      <c r="E154" s="193"/>
      <c r="F154" s="190" t="str">
        <f t="shared" si="23"/>
        <v/>
      </c>
      <c r="G154" s="190" t="str">
        <f t="shared" si="24"/>
        <v/>
      </c>
      <c r="H154" s="190"/>
      <c r="I154" s="190" t="str">
        <f t="shared" si="21"/>
        <v/>
      </c>
      <c r="J154" s="190" t="str">
        <f t="shared" si="21"/>
        <v/>
      </c>
      <c r="K154" s="190" t="str">
        <f t="shared" si="21"/>
        <v/>
      </c>
      <c r="L154" s="190" t="str">
        <f t="shared" si="21"/>
        <v/>
      </c>
      <c r="M154" s="190" t="str">
        <f t="shared" si="21"/>
        <v/>
      </c>
      <c r="N154" s="190" t="str">
        <f t="shared" si="21"/>
        <v/>
      </c>
      <c r="O154" s="190" t="str">
        <f t="shared" ref="I154:Q182" si="26">IF(ISERR(SEARCH(O$3,$H154)),"",1)</f>
        <v/>
      </c>
      <c r="P154" s="190" t="str">
        <f t="shared" si="26"/>
        <v/>
      </c>
      <c r="Q154" s="190" t="str">
        <f t="shared" si="26"/>
        <v/>
      </c>
      <c r="R154" s="210"/>
      <c r="S154" s="210"/>
      <c r="T154" s="194"/>
      <c r="U154" s="194"/>
      <c r="V154" s="193"/>
      <c r="W154" s="222"/>
      <c r="X154" s="213"/>
      <c r="Y154" s="228"/>
      <c r="Z154" s="195" t="str">
        <f t="shared" si="25"/>
        <v/>
      </c>
      <c r="AA154" s="217"/>
    </row>
    <row r="155" spans="1:27" hidden="1" x14ac:dyDescent="0.35">
      <c r="A155" s="190" t="str">
        <f t="shared" si="22"/>
        <v/>
      </c>
      <c r="B155" s="191"/>
      <c r="C155" s="192"/>
      <c r="D155" s="192"/>
      <c r="E155" s="193"/>
      <c r="F155" s="190" t="str">
        <f t="shared" si="23"/>
        <v/>
      </c>
      <c r="G155" s="190" t="str">
        <f t="shared" si="24"/>
        <v/>
      </c>
      <c r="H155" s="190"/>
      <c r="I155" s="190" t="str">
        <f t="shared" si="26"/>
        <v/>
      </c>
      <c r="J155" s="190" t="str">
        <f t="shared" si="26"/>
        <v/>
      </c>
      <c r="K155" s="190" t="str">
        <f t="shared" si="26"/>
        <v/>
      </c>
      <c r="L155" s="190" t="str">
        <f t="shared" si="26"/>
        <v/>
      </c>
      <c r="M155" s="190" t="str">
        <f t="shared" si="26"/>
        <v/>
      </c>
      <c r="N155" s="190" t="str">
        <f t="shared" si="26"/>
        <v/>
      </c>
      <c r="O155" s="190" t="str">
        <f t="shared" si="26"/>
        <v/>
      </c>
      <c r="P155" s="190" t="str">
        <f t="shared" si="26"/>
        <v/>
      </c>
      <c r="Q155" s="190" t="str">
        <f t="shared" si="26"/>
        <v/>
      </c>
      <c r="R155" s="210"/>
      <c r="S155" s="210"/>
      <c r="T155" s="194"/>
      <c r="U155" s="194"/>
      <c r="V155" s="193"/>
      <c r="W155" s="222"/>
      <c r="X155" s="213"/>
      <c r="Y155" s="228"/>
      <c r="Z155" s="195" t="str">
        <f t="shared" si="25"/>
        <v/>
      </c>
      <c r="AA155" s="217"/>
    </row>
    <row r="156" spans="1:27" hidden="1" x14ac:dyDescent="0.35">
      <c r="A156" s="190" t="str">
        <f t="shared" si="22"/>
        <v/>
      </c>
      <c r="B156" s="191"/>
      <c r="C156" s="192"/>
      <c r="D156" s="192"/>
      <c r="E156" s="193"/>
      <c r="F156" s="190" t="str">
        <f t="shared" si="23"/>
        <v/>
      </c>
      <c r="G156" s="190" t="str">
        <f t="shared" si="24"/>
        <v/>
      </c>
      <c r="H156" s="190"/>
      <c r="I156" s="190" t="str">
        <f t="shared" si="26"/>
        <v/>
      </c>
      <c r="J156" s="190" t="str">
        <f t="shared" si="26"/>
        <v/>
      </c>
      <c r="K156" s="190" t="str">
        <f t="shared" si="26"/>
        <v/>
      </c>
      <c r="L156" s="190" t="str">
        <f t="shared" si="26"/>
        <v/>
      </c>
      <c r="M156" s="190" t="str">
        <f t="shared" si="26"/>
        <v/>
      </c>
      <c r="N156" s="190" t="str">
        <f t="shared" si="26"/>
        <v/>
      </c>
      <c r="O156" s="190" t="str">
        <f t="shared" si="26"/>
        <v/>
      </c>
      <c r="P156" s="190" t="str">
        <f t="shared" si="26"/>
        <v/>
      </c>
      <c r="Q156" s="190" t="str">
        <f t="shared" si="26"/>
        <v/>
      </c>
      <c r="R156" s="210"/>
      <c r="S156" s="210"/>
      <c r="T156" s="194"/>
      <c r="U156" s="194"/>
      <c r="V156" s="193"/>
      <c r="W156" s="222"/>
      <c r="X156" s="213"/>
      <c r="Y156" s="228"/>
      <c r="Z156" s="195" t="str">
        <f t="shared" si="25"/>
        <v/>
      </c>
      <c r="AA156" s="217"/>
    </row>
    <row r="157" spans="1:27" hidden="1" x14ac:dyDescent="0.35">
      <c r="A157" s="190" t="str">
        <f t="shared" si="22"/>
        <v/>
      </c>
      <c r="B157" s="191"/>
      <c r="C157" s="192"/>
      <c r="D157" s="192"/>
      <c r="E157" s="193"/>
      <c r="F157" s="190" t="str">
        <f t="shared" si="23"/>
        <v/>
      </c>
      <c r="G157" s="190" t="str">
        <f t="shared" si="24"/>
        <v/>
      </c>
      <c r="H157" s="190"/>
      <c r="I157" s="190" t="str">
        <f t="shared" si="26"/>
        <v/>
      </c>
      <c r="J157" s="190" t="str">
        <f t="shared" si="26"/>
        <v/>
      </c>
      <c r="K157" s="190" t="str">
        <f t="shared" si="26"/>
        <v/>
      </c>
      <c r="L157" s="190" t="str">
        <f t="shared" si="26"/>
        <v/>
      </c>
      <c r="M157" s="190" t="str">
        <f t="shared" si="26"/>
        <v/>
      </c>
      <c r="N157" s="190" t="str">
        <f t="shared" si="26"/>
        <v/>
      </c>
      <c r="O157" s="190" t="str">
        <f t="shared" si="26"/>
        <v/>
      </c>
      <c r="P157" s="190" t="str">
        <f t="shared" si="26"/>
        <v/>
      </c>
      <c r="Q157" s="190" t="str">
        <f t="shared" si="26"/>
        <v/>
      </c>
      <c r="R157" s="210"/>
      <c r="S157" s="210"/>
      <c r="T157" s="194"/>
      <c r="U157" s="194"/>
      <c r="V157" s="193"/>
      <c r="W157" s="222"/>
      <c r="X157" s="213"/>
      <c r="Y157" s="228"/>
      <c r="Z157" s="195" t="str">
        <f t="shared" si="25"/>
        <v/>
      </c>
      <c r="AA157" s="217"/>
    </row>
    <row r="158" spans="1:27" hidden="1" x14ac:dyDescent="0.35">
      <c r="A158" s="190" t="str">
        <f t="shared" si="22"/>
        <v/>
      </c>
      <c r="B158" s="191"/>
      <c r="C158" s="192"/>
      <c r="D158" s="192"/>
      <c r="E158" s="193"/>
      <c r="F158" s="190" t="str">
        <f t="shared" si="23"/>
        <v/>
      </c>
      <c r="G158" s="190" t="str">
        <f t="shared" si="24"/>
        <v/>
      </c>
      <c r="H158" s="190"/>
      <c r="I158" s="190" t="str">
        <f t="shared" si="26"/>
        <v/>
      </c>
      <c r="J158" s="190" t="str">
        <f t="shared" si="26"/>
        <v/>
      </c>
      <c r="K158" s="190" t="str">
        <f t="shared" si="26"/>
        <v/>
      </c>
      <c r="L158" s="190" t="str">
        <f t="shared" si="26"/>
        <v/>
      </c>
      <c r="M158" s="190" t="str">
        <f t="shared" si="26"/>
        <v/>
      </c>
      <c r="N158" s="190" t="str">
        <f t="shared" si="26"/>
        <v/>
      </c>
      <c r="O158" s="190" t="str">
        <f t="shared" si="26"/>
        <v/>
      </c>
      <c r="P158" s="190" t="str">
        <f t="shared" si="26"/>
        <v/>
      </c>
      <c r="Q158" s="190" t="str">
        <f t="shared" si="26"/>
        <v/>
      </c>
      <c r="R158" s="210"/>
      <c r="S158" s="210"/>
      <c r="T158" s="194"/>
      <c r="U158" s="194"/>
      <c r="V158" s="193"/>
      <c r="W158" s="222"/>
      <c r="X158" s="213"/>
      <c r="Y158" s="228"/>
      <c r="Z158" s="195" t="str">
        <f t="shared" si="25"/>
        <v/>
      </c>
      <c r="AA158" s="217"/>
    </row>
    <row r="159" spans="1:27" hidden="1" x14ac:dyDescent="0.35">
      <c r="A159" s="190" t="str">
        <f t="shared" si="22"/>
        <v/>
      </c>
      <c r="B159" s="191"/>
      <c r="C159" s="192"/>
      <c r="D159" s="192"/>
      <c r="E159" s="193"/>
      <c r="F159" s="190" t="str">
        <f t="shared" si="23"/>
        <v/>
      </c>
      <c r="G159" s="190" t="str">
        <f t="shared" si="24"/>
        <v/>
      </c>
      <c r="H159" s="190"/>
      <c r="I159" s="190" t="str">
        <f t="shared" si="26"/>
        <v/>
      </c>
      <c r="J159" s="190" t="str">
        <f t="shared" si="26"/>
        <v/>
      </c>
      <c r="K159" s="190" t="str">
        <f t="shared" si="26"/>
        <v/>
      </c>
      <c r="L159" s="190" t="str">
        <f t="shared" si="26"/>
        <v/>
      </c>
      <c r="M159" s="190" t="str">
        <f t="shared" si="26"/>
        <v/>
      </c>
      <c r="N159" s="190" t="str">
        <f t="shared" si="26"/>
        <v/>
      </c>
      <c r="O159" s="190" t="str">
        <f t="shared" si="26"/>
        <v/>
      </c>
      <c r="P159" s="190" t="str">
        <f t="shared" si="26"/>
        <v/>
      </c>
      <c r="Q159" s="190" t="str">
        <f t="shared" si="26"/>
        <v/>
      </c>
      <c r="R159" s="210"/>
      <c r="S159" s="210"/>
      <c r="T159" s="194"/>
      <c r="U159" s="194"/>
      <c r="V159" s="193"/>
      <c r="W159" s="222"/>
      <c r="X159" s="213"/>
      <c r="Y159" s="228"/>
      <c r="Z159" s="195" t="str">
        <f t="shared" si="25"/>
        <v/>
      </c>
      <c r="AA159" s="217"/>
    </row>
    <row r="160" spans="1:27" hidden="1" x14ac:dyDescent="0.35">
      <c r="A160" s="190" t="str">
        <f t="shared" si="22"/>
        <v/>
      </c>
      <c r="B160" s="191"/>
      <c r="C160" s="192"/>
      <c r="D160" s="192"/>
      <c r="E160" s="193"/>
      <c r="F160" s="190" t="str">
        <f t="shared" si="23"/>
        <v/>
      </c>
      <c r="G160" s="190" t="str">
        <f t="shared" si="24"/>
        <v/>
      </c>
      <c r="H160" s="190"/>
      <c r="I160" s="190" t="str">
        <f t="shared" si="26"/>
        <v/>
      </c>
      <c r="J160" s="190" t="str">
        <f t="shared" si="26"/>
        <v/>
      </c>
      <c r="K160" s="190" t="str">
        <f t="shared" si="26"/>
        <v/>
      </c>
      <c r="L160" s="190" t="str">
        <f t="shared" si="26"/>
        <v/>
      </c>
      <c r="M160" s="190" t="str">
        <f t="shared" si="26"/>
        <v/>
      </c>
      <c r="N160" s="190" t="str">
        <f t="shared" si="26"/>
        <v/>
      </c>
      <c r="O160" s="190" t="str">
        <f t="shared" si="26"/>
        <v/>
      </c>
      <c r="P160" s="190" t="str">
        <f t="shared" si="26"/>
        <v/>
      </c>
      <c r="Q160" s="190" t="str">
        <f t="shared" si="26"/>
        <v/>
      </c>
      <c r="R160" s="210"/>
      <c r="S160" s="210"/>
      <c r="T160" s="194"/>
      <c r="U160" s="194"/>
      <c r="V160" s="193"/>
      <c r="W160" s="222"/>
      <c r="X160" s="213"/>
      <c r="Y160" s="228"/>
      <c r="Z160" s="195" t="str">
        <f t="shared" si="25"/>
        <v/>
      </c>
      <c r="AA160" s="217"/>
    </row>
    <row r="161" spans="1:27" hidden="1" x14ac:dyDescent="0.35">
      <c r="A161" s="190" t="str">
        <f t="shared" si="22"/>
        <v/>
      </c>
      <c r="B161" s="191"/>
      <c r="C161" s="192"/>
      <c r="D161" s="192"/>
      <c r="E161" s="193"/>
      <c r="F161" s="190" t="str">
        <f t="shared" si="23"/>
        <v/>
      </c>
      <c r="G161" s="190" t="str">
        <f t="shared" si="24"/>
        <v/>
      </c>
      <c r="H161" s="190"/>
      <c r="I161" s="190" t="str">
        <f t="shared" si="26"/>
        <v/>
      </c>
      <c r="J161" s="190" t="str">
        <f t="shared" si="26"/>
        <v/>
      </c>
      <c r="K161" s="190" t="str">
        <f t="shared" si="26"/>
        <v/>
      </c>
      <c r="L161" s="190" t="str">
        <f t="shared" si="26"/>
        <v/>
      </c>
      <c r="M161" s="190" t="str">
        <f t="shared" si="26"/>
        <v/>
      </c>
      <c r="N161" s="190" t="str">
        <f t="shared" si="26"/>
        <v/>
      </c>
      <c r="O161" s="190" t="str">
        <f t="shared" si="26"/>
        <v/>
      </c>
      <c r="P161" s="190" t="str">
        <f t="shared" si="26"/>
        <v/>
      </c>
      <c r="Q161" s="190" t="str">
        <f t="shared" si="26"/>
        <v/>
      </c>
      <c r="R161" s="210"/>
      <c r="S161" s="210"/>
      <c r="T161" s="194"/>
      <c r="U161" s="194"/>
      <c r="V161" s="193"/>
      <c r="W161" s="222"/>
      <c r="X161" s="213"/>
      <c r="Y161" s="228"/>
      <c r="Z161" s="195" t="str">
        <f t="shared" si="25"/>
        <v/>
      </c>
      <c r="AA161" s="217"/>
    </row>
    <row r="162" spans="1:27" hidden="1" x14ac:dyDescent="0.35">
      <c r="A162" s="190" t="str">
        <f t="shared" si="22"/>
        <v/>
      </c>
      <c r="B162" s="191"/>
      <c r="C162" s="192"/>
      <c r="D162" s="192"/>
      <c r="E162" s="193"/>
      <c r="F162" s="190" t="str">
        <f t="shared" si="23"/>
        <v/>
      </c>
      <c r="G162" s="190" t="str">
        <f t="shared" si="24"/>
        <v/>
      </c>
      <c r="H162" s="190"/>
      <c r="I162" s="190" t="str">
        <f t="shared" si="26"/>
        <v/>
      </c>
      <c r="J162" s="190" t="str">
        <f t="shared" si="26"/>
        <v/>
      </c>
      <c r="K162" s="190" t="str">
        <f t="shared" si="26"/>
        <v/>
      </c>
      <c r="L162" s="190" t="str">
        <f t="shared" si="26"/>
        <v/>
      </c>
      <c r="M162" s="190" t="str">
        <f t="shared" si="26"/>
        <v/>
      </c>
      <c r="N162" s="190" t="str">
        <f t="shared" si="26"/>
        <v/>
      </c>
      <c r="O162" s="190" t="str">
        <f t="shared" si="26"/>
        <v/>
      </c>
      <c r="P162" s="190" t="str">
        <f t="shared" si="26"/>
        <v/>
      </c>
      <c r="Q162" s="190" t="str">
        <f t="shared" si="26"/>
        <v/>
      </c>
      <c r="R162" s="210"/>
      <c r="S162" s="210"/>
      <c r="T162" s="194"/>
      <c r="U162" s="194"/>
      <c r="V162" s="193"/>
      <c r="W162" s="222"/>
      <c r="X162" s="213"/>
      <c r="Y162" s="228"/>
      <c r="Z162" s="195" t="str">
        <f t="shared" si="25"/>
        <v/>
      </c>
      <c r="AA162" s="217"/>
    </row>
    <row r="163" spans="1:27" hidden="1" x14ac:dyDescent="0.35">
      <c r="A163" s="190" t="str">
        <f t="shared" si="22"/>
        <v/>
      </c>
      <c r="B163" s="191"/>
      <c r="C163" s="192"/>
      <c r="D163" s="192"/>
      <c r="E163" s="193"/>
      <c r="F163" s="190" t="str">
        <f t="shared" si="23"/>
        <v/>
      </c>
      <c r="G163" s="190" t="str">
        <f t="shared" si="24"/>
        <v/>
      </c>
      <c r="H163" s="190"/>
      <c r="I163" s="190" t="str">
        <f t="shared" si="26"/>
        <v/>
      </c>
      <c r="J163" s="190" t="str">
        <f t="shared" si="26"/>
        <v/>
      </c>
      <c r="K163" s="190" t="str">
        <f t="shared" si="26"/>
        <v/>
      </c>
      <c r="L163" s="190" t="str">
        <f t="shared" si="26"/>
        <v/>
      </c>
      <c r="M163" s="190" t="str">
        <f t="shared" si="26"/>
        <v/>
      </c>
      <c r="N163" s="190" t="str">
        <f t="shared" si="26"/>
        <v/>
      </c>
      <c r="O163" s="190" t="str">
        <f t="shared" si="26"/>
        <v/>
      </c>
      <c r="P163" s="190" t="str">
        <f t="shared" si="26"/>
        <v/>
      </c>
      <c r="Q163" s="190" t="str">
        <f t="shared" si="26"/>
        <v/>
      </c>
      <c r="R163" s="210"/>
      <c r="S163" s="210"/>
      <c r="T163" s="194"/>
      <c r="U163" s="194"/>
      <c r="V163" s="193"/>
      <c r="W163" s="222"/>
      <c r="X163" s="213"/>
      <c r="Y163" s="228"/>
      <c r="Z163" s="195" t="str">
        <f t="shared" si="25"/>
        <v/>
      </c>
      <c r="AA163" s="217"/>
    </row>
    <row r="164" spans="1:27" hidden="1" x14ac:dyDescent="0.35">
      <c r="A164" s="190" t="str">
        <f t="shared" si="22"/>
        <v/>
      </c>
      <c r="B164" s="191"/>
      <c r="C164" s="192"/>
      <c r="D164" s="192"/>
      <c r="E164" s="193"/>
      <c r="F164" s="190" t="str">
        <f t="shared" si="23"/>
        <v/>
      </c>
      <c r="G164" s="190" t="str">
        <f t="shared" si="24"/>
        <v/>
      </c>
      <c r="H164" s="190"/>
      <c r="I164" s="190" t="str">
        <f t="shared" si="26"/>
        <v/>
      </c>
      <c r="J164" s="190" t="str">
        <f t="shared" si="26"/>
        <v/>
      </c>
      <c r="K164" s="190" t="str">
        <f t="shared" si="26"/>
        <v/>
      </c>
      <c r="L164" s="190" t="str">
        <f t="shared" si="26"/>
        <v/>
      </c>
      <c r="M164" s="190" t="str">
        <f t="shared" si="26"/>
        <v/>
      </c>
      <c r="N164" s="190" t="str">
        <f t="shared" si="26"/>
        <v/>
      </c>
      <c r="O164" s="190" t="str">
        <f t="shared" si="26"/>
        <v/>
      </c>
      <c r="P164" s="190" t="str">
        <f t="shared" si="26"/>
        <v/>
      </c>
      <c r="Q164" s="190" t="str">
        <f t="shared" si="26"/>
        <v/>
      </c>
      <c r="R164" s="210"/>
      <c r="S164" s="210"/>
      <c r="T164" s="194"/>
      <c r="U164" s="194"/>
      <c r="V164" s="193"/>
      <c r="W164" s="222"/>
      <c r="X164" s="213"/>
      <c r="Y164" s="228"/>
      <c r="Z164" s="195" t="str">
        <f t="shared" si="25"/>
        <v/>
      </c>
      <c r="AA164" s="217"/>
    </row>
    <row r="165" spans="1:27" hidden="1" x14ac:dyDescent="0.35">
      <c r="A165" s="190" t="str">
        <f t="shared" si="22"/>
        <v/>
      </c>
      <c r="B165" s="191"/>
      <c r="C165" s="192"/>
      <c r="D165" s="192"/>
      <c r="E165" s="193"/>
      <c r="F165" s="190" t="str">
        <f t="shared" si="23"/>
        <v/>
      </c>
      <c r="G165" s="190" t="str">
        <f t="shared" si="24"/>
        <v/>
      </c>
      <c r="H165" s="190"/>
      <c r="I165" s="190" t="str">
        <f t="shared" si="26"/>
        <v/>
      </c>
      <c r="J165" s="190" t="str">
        <f t="shared" si="26"/>
        <v/>
      </c>
      <c r="K165" s="190" t="str">
        <f t="shared" si="26"/>
        <v/>
      </c>
      <c r="L165" s="190" t="str">
        <f t="shared" si="26"/>
        <v/>
      </c>
      <c r="M165" s="190" t="str">
        <f t="shared" si="26"/>
        <v/>
      </c>
      <c r="N165" s="190" t="str">
        <f t="shared" si="26"/>
        <v/>
      </c>
      <c r="O165" s="190" t="str">
        <f t="shared" si="26"/>
        <v/>
      </c>
      <c r="P165" s="190" t="str">
        <f t="shared" si="26"/>
        <v/>
      </c>
      <c r="Q165" s="190" t="str">
        <f t="shared" si="26"/>
        <v/>
      </c>
      <c r="R165" s="210"/>
      <c r="S165" s="210"/>
      <c r="T165" s="194"/>
      <c r="U165" s="194"/>
      <c r="V165" s="193"/>
      <c r="W165" s="222"/>
      <c r="X165" s="213"/>
      <c r="Y165" s="228"/>
      <c r="Z165" s="195" t="str">
        <f t="shared" si="25"/>
        <v/>
      </c>
      <c r="AA165" s="217"/>
    </row>
    <row r="166" spans="1:27" hidden="1" x14ac:dyDescent="0.35">
      <c r="A166" s="190" t="str">
        <f t="shared" si="22"/>
        <v/>
      </c>
      <c r="B166" s="191"/>
      <c r="C166" s="192"/>
      <c r="D166" s="192"/>
      <c r="E166" s="193"/>
      <c r="F166" s="190" t="str">
        <f t="shared" si="23"/>
        <v/>
      </c>
      <c r="G166" s="190" t="str">
        <f t="shared" si="24"/>
        <v/>
      </c>
      <c r="H166" s="190"/>
      <c r="I166" s="190" t="str">
        <f t="shared" si="26"/>
        <v/>
      </c>
      <c r="J166" s="190" t="str">
        <f t="shared" si="26"/>
        <v/>
      </c>
      <c r="K166" s="190" t="str">
        <f t="shared" si="26"/>
        <v/>
      </c>
      <c r="L166" s="190" t="str">
        <f t="shared" si="26"/>
        <v/>
      </c>
      <c r="M166" s="190" t="str">
        <f t="shared" si="26"/>
        <v/>
      </c>
      <c r="N166" s="190" t="str">
        <f t="shared" si="26"/>
        <v/>
      </c>
      <c r="O166" s="190" t="str">
        <f t="shared" si="26"/>
        <v/>
      </c>
      <c r="P166" s="190" t="str">
        <f t="shared" si="26"/>
        <v/>
      </c>
      <c r="Q166" s="190" t="str">
        <f t="shared" si="26"/>
        <v/>
      </c>
      <c r="R166" s="210"/>
      <c r="S166" s="210"/>
      <c r="T166" s="194"/>
      <c r="U166" s="194"/>
      <c r="V166" s="193"/>
      <c r="W166" s="222"/>
      <c r="X166" s="213"/>
      <c r="Y166" s="228"/>
      <c r="Z166" s="195" t="str">
        <f t="shared" si="25"/>
        <v/>
      </c>
      <c r="AA166" s="217"/>
    </row>
    <row r="167" spans="1:27" hidden="1" x14ac:dyDescent="0.35">
      <c r="A167" s="190" t="str">
        <f t="shared" si="22"/>
        <v/>
      </c>
      <c r="B167" s="191"/>
      <c r="C167" s="192"/>
      <c r="D167" s="192"/>
      <c r="E167" s="193"/>
      <c r="F167" s="190" t="str">
        <f t="shared" si="23"/>
        <v/>
      </c>
      <c r="G167" s="190" t="str">
        <f t="shared" si="24"/>
        <v/>
      </c>
      <c r="H167" s="190"/>
      <c r="I167" s="190" t="str">
        <f t="shared" si="26"/>
        <v/>
      </c>
      <c r="J167" s="190" t="str">
        <f t="shared" si="26"/>
        <v/>
      </c>
      <c r="K167" s="190" t="str">
        <f t="shared" si="26"/>
        <v/>
      </c>
      <c r="L167" s="190" t="str">
        <f t="shared" si="26"/>
        <v/>
      </c>
      <c r="M167" s="190" t="str">
        <f t="shared" si="26"/>
        <v/>
      </c>
      <c r="N167" s="190" t="str">
        <f t="shared" si="26"/>
        <v/>
      </c>
      <c r="O167" s="190" t="str">
        <f t="shared" si="26"/>
        <v/>
      </c>
      <c r="P167" s="190" t="str">
        <f t="shared" si="26"/>
        <v/>
      </c>
      <c r="Q167" s="190" t="str">
        <f t="shared" si="26"/>
        <v/>
      </c>
      <c r="R167" s="210"/>
      <c r="S167" s="210"/>
      <c r="T167" s="194"/>
      <c r="U167" s="194"/>
      <c r="V167" s="193"/>
      <c r="W167" s="222"/>
      <c r="X167" s="213"/>
      <c r="Y167" s="228"/>
      <c r="Z167" s="195" t="str">
        <f t="shared" si="25"/>
        <v/>
      </c>
      <c r="AA167" s="217"/>
    </row>
    <row r="168" spans="1:27" hidden="1" x14ac:dyDescent="0.35">
      <c r="A168" s="190" t="str">
        <f t="shared" si="22"/>
        <v/>
      </c>
      <c r="B168" s="191"/>
      <c r="C168" s="192"/>
      <c r="D168" s="192"/>
      <c r="E168" s="193"/>
      <c r="F168" s="190" t="str">
        <f t="shared" si="23"/>
        <v/>
      </c>
      <c r="G168" s="190" t="str">
        <f t="shared" si="24"/>
        <v/>
      </c>
      <c r="H168" s="190"/>
      <c r="I168" s="190" t="str">
        <f t="shared" si="26"/>
        <v/>
      </c>
      <c r="J168" s="190" t="str">
        <f t="shared" si="26"/>
        <v/>
      </c>
      <c r="K168" s="190" t="str">
        <f t="shared" si="26"/>
        <v/>
      </c>
      <c r="L168" s="190" t="str">
        <f t="shared" si="26"/>
        <v/>
      </c>
      <c r="M168" s="190" t="str">
        <f t="shared" si="26"/>
        <v/>
      </c>
      <c r="N168" s="190" t="str">
        <f t="shared" si="26"/>
        <v/>
      </c>
      <c r="O168" s="190" t="str">
        <f t="shared" si="26"/>
        <v/>
      </c>
      <c r="P168" s="190" t="str">
        <f t="shared" si="26"/>
        <v/>
      </c>
      <c r="Q168" s="190" t="str">
        <f t="shared" si="26"/>
        <v/>
      </c>
      <c r="R168" s="210"/>
      <c r="S168" s="210"/>
      <c r="T168" s="194"/>
      <c r="U168" s="194"/>
      <c r="V168" s="193"/>
      <c r="W168" s="222"/>
      <c r="X168" s="213"/>
      <c r="Y168" s="228"/>
      <c r="Z168" s="195" t="str">
        <f t="shared" si="25"/>
        <v/>
      </c>
      <c r="AA168" s="217"/>
    </row>
    <row r="169" spans="1:27" hidden="1" x14ac:dyDescent="0.35">
      <c r="A169" s="190" t="str">
        <f t="shared" si="22"/>
        <v/>
      </c>
      <c r="B169" s="191"/>
      <c r="C169" s="192"/>
      <c r="D169" s="192"/>
      <c r="E169" s="193"/>
      <c r="F169" s="190" t="str">
        <f t="shared" si="23"/>
        <v/>
      </c>
      <c r="G169" s="190" t="str">
        <f t="shared" si="24"/>
        <v/>
      </c>
      <c r="H169" s="190"/>
      <c r="I169" s="190" t="str">
        <f t="shared" si="26"/>
        <v/>
      </c>
      <c r="J169" s="190" t="str">
        <f t="shared" si="26"/>
        <v/>
      </c>
      <c r="K169" s="190" t="str">
        <f t="shared" si="26"/>
        <v/>
      </c>
      <c r="L169" s="190" t="str">
        <f t="shared" si="26"/>
        <v/>
      </c>
      <c r="M169" s="190" t="str">
        <f t="shared" si="26"/>
        <v/>
      </c>
      <c r="N169" s="190" t="str">
        <f t="shared" si="26"/>
        <v/>
      </c>
      <c r="O169" s="190" t="str">
        <f t="shared" si="26"/>
        <v/>
      </c>
      <c r="P169" s="190" t="str">
        <f t="shared" si="26"/>
        <v/>
      </c>
      <c r="Q169" s="190" t="str">
        <f t="shared" si="26"/>
        <v/>
      </c>
      <c r="R169" s="210"/>
      <c r="S169" s="210"/>
      <c r="T169" s="194"/>
      <c r="U169" s="194"/>
      <c r="V169" s="193"/>
      <c r="W169" s="222"/>
      <c r="X169" s="213"/>
      <c r="Y169" s="228"/>
      <c r="Z169" s="195" t="str">
        <f t="shared" si="25"/>
        <v/>
      </c>
      <c r="AA169" s="217"/>
    </row>
    <row r="170" spans="1:27" hidden="1" x14ac:dyDescent="0.35">
      <c r="A170" s="190" t="str">
        <f t="shared" si="22"/>
        <v/>
      </c>
      <c r="B170" s="191"/>
      <c r="C170" s="192"/>
      <c r="D170" s="192"/>
      <c r="E170" s="193"/>
      <c r="F170" s="190" t="str">
        <f t="shared" si="23"/>
        <v/>
      </c>
      <c r="G170" s="190" t="str">
        <f t="shared" si="24"/>
        <v/>
      </c>
      <c r="H170" s="190"/>
      <c r="I170" s="190" t="str">
        <f t="shared" si="26"/>
        <v/>
      </c>
      <c r="J170" s="190" t="str">
        <f t="shared" si="26"/>
        <v/>
      </c>
      <c r="K170" s="190" t="str">
        <f t="shared" si="26"/>
        <v/>
      </c>
      <c r="L170" s="190" t="str">
        <f t="shared" si="26"/>
        <v/>
      </c>
      <c r="M170" s="190" t="str">
        <f t="shared" si="26"/>
        <v/>
      </c>
      <c r="N170" s="190" t="str">
        <f t="shared" si="26"/>
        <v/>
      </c>
      <c r="O170" s="190" t="str">
        <f t="shared" si="26"/>
        <v/>
      </c>
      <c r="P170" s="190" t="str">
        <f t="shared" si="26"/>
        <v/>
      </c>
      <c r="Q170" s="190" t="str">
        <f t="shared" si="26"/>
        <v/>
      </c>
      <c r="R170" s="210"/>
      <c r="S170" s="210"/>
      <c r="T170" s="194"/>
      <c r="U170" s="194"/>
      <c r="V170" s="193"/>
      <c r="W170" s="222"/>
      <c r="X170" s="213"/>
      <c r="Y170" s="228"/>
      <c r="Z170" s="195" t="str">
        <f t="shared" si="25"/>
        <v/>
      </c>
      <c r="AA170" s="217"/>
    </row>
    <row r="171" spans="1:27" hidden="1" x14ac:dyDescent="0.35">
      <c r="A171" s="190" t="str">
        <f t="shared" si="22"/>
        <v/>
      </c>
      <c r="B171" s="191"/>
      <c r="C171" s="192"/>
      <c r="D171" s="192"/>
      <c r="E171" s="193"/>
      <c r="F171" s="190" t="str">
        <f t="shared" si="23"/>
        <v/>
      </c>
      <c r="G171" s="190" t="str">
        <f t="shared" si="24"/>
        <v/>
      </c>
      <c r="H171" s="190"/>
      <c r="I171" s="190" t="str">
        <f t="shared" si="26"/>
        <v/>
      </c>
      <c r="J171" s="190" t="str">
        <f t="shared" si="26"/>
        <v/>
      </c>
      <c r="K171" s="190" t="str">
        <f t="shared" si="26"/>
        <v/>
      </c>
      <c r="L171" s="190" t="str">
        <f t="shared" si="26"/>
        <v/>
      </c>
      <c r="M171" s="190" t="str">
        <f t="shared" si="26"/>
        <v/>
      </c>
      <c r="N171" s="190" t="str">
        <f t="shared" si="26"/>
        <v/>
      </c>
      <c r="O171" s="190" t="str">
        <f t="shared" si="26"/>
        <v/>
      </c>
      <c r="P171" s="190" t="str">
        <f t="shared" si="26"/>
        <v/>
      </c>
      <c r="Q171" s="190" t="str">
        <f t="shared" si="26"/>
        <v/>
      </c>
      <c r="R171" s="210"/>
      <c r="S171" s="210"/>
      <c r="T171" s="194"/>
      <c r="U171" s="194"/>
      <c r="V171" s="193"/>
      <c r="W171" s="222"/>
      <c r="X171" s="213"/>
      <c r="Y171" s="228"/>
      <c r="Z171" s="195" t="str">
        <f t="shared" si="25"/>
        <v/>
      </c>
      <c r="AA171" s="217"/>
    </row>
    <row r="172" spans="1:27" hidden="1" x14ac:dyDescent="0.35">
      <c r="A172" s="190" t="str">
        <f t="shared" si="22"/>
        <v/>
      </c>
      <c r="B172" s="191"/>
      <c r="C172" s="192"/>
      <c r="D172" s="192"/>
      <c r="E172" s="193"/>
      <c r="F172" s="190" t="str">
        <f t="shared" si="23"/>
        <v/>
      </c>
      <c r="G172" s="190" t="str">
        <f t="shared" si="24"/>
        <v/>
      </c>
      <c r="H172" s="190"/>
      <c r="I172" s="190" t="str">
        <f t="shared" si="26"/>
        <v/>
      </c>
      <c r="J172" s="190" t="str">
        <f t="shared" si="26"/>
        <v/>
      </c>
      <c r="K172" s="190" t="str">
        <f t="shared" si="26"/>
        <v/>
      </c>
      <c r="L172" s="190" t="str">
        <f t="shared" si="26"/>
        <v/>
      </c>
      <c r="M172" s="190" t="str">
        <f t="shared" si="26"/>
        <v/>
      </c>
      <c r="N172" s="190" t="str">
        <f t="shared" si="26"/>
        <v/>
      </c>
      <c r="O172" s="190" t="str">
        <f t="shared" si="26"/>
        <v/>
      </c>
      <c r="P172" s="190" t="str">
        <f t="shared" si="26"/>
        <v/>
      </c>
      <c r="Q172" s="190" t="str">
        <f t="shared" si="26"/>
        <v/>
      </c>
      <c r="R172" s="210"/>
      <c r="S172" s="210"/>
      <c r="T172" s="194"/>
      <c r="U172" s="194"/>
      <c r="V172" s="193"/>
      <c r="W172" s="222"/>
      <c r="X172" s="213"/>
      <c r="Y172" s="228"/>
      <c r="Z172" s="195" t="str">
        <f t="shared" si="25"/>
        <v/>
      </c>
      <c r="AA172" s="217"/>
    </row>
    <row r="173" spans="1:27" hidden="1" x14ac:dyDescent="0.35">
      <c r="A173" s="190" t="str">
        <f t="shared" si="22"/>
        <v/>
      </c>
      <c r="B173" s="191"/>
      <c r="C173" s="192"/>
      <c r="D173" s="192"/>
      <c r="E173" s="193"/>
      <c r="F173" s="190" t="str">
        <f t="shared" si="23"/>
        <v/>
      </c>
      <c r="G173" s="190" t="str">
        <f t="shared" si="24"/>
        <v/>
      </c>
      <c r="H173" s="190"/>
      <c r="I173" s="190" t="str">
        <f t="shared" si="26"/>
        <v/>
      </c>
      <c r="J173" s="190" t="str">
        <f t="shared" si="26"/>
        <v/>
      </c>
      <c r="K173" s="190" t="str">
        <f t="shared" si="26"/>
        <v/>
      </c>
      <c r="L173" s="190" t="str">
        <f t="shared" si="26"/>
        <v/>
      </c>
      <c r="M173" s="190" t="str">
        <f t="shared" si="26"/>
        <v/>
      </c>
      <c r="N173" s="190" t="str">
        <f t="shared" si="26"/>
        <v/>
      </c>
      <c r="O173" s="190" t="str">
        <f t="shared" si="26"/>
        <v/>
      </c>
      <c r="P173" s="190" t="str">
        <f t="shared" si="26"/>
        <v/>
      </c>
      <c r="Q173" s="190" t="str">
        <f t="shared" si="26"/>
        <v/>
      </c>
      <c r="R173" s="210"/>
      <c r="S173" s="210"/>
      <c r="T173" s="194"/>
      <c r="U173" s="194"/>
      <c r="V173" s="193"/>
      <c r="W173" s="222"/>
      <c r="X173" s="213"/>
      <c r="Y173" s="228"/>
      <c r="Z173" s="195" t="str">
        <f t="shared" si="25"/>
        <v/>
      </c>
      <c r="AA173" s="217"/>
    </row>
    <row r="174" spans="1:27" hidden="1" x14ac:dyDescent="0.35">
      <c r="A174" s="190" t="str">
        <f t="shared" si="22"/>
        <v/>
      </c>
      <c r="B174" s="191"/>
      <c r="C174" s="192"/>
      <c r="D174" s="192"/>
      <c r="E174" s="193"/>
      <c r="F174" s="190" t="str">
        <f t="shared" si="23"/>
        <v/>
      </c>
      <c r="G174" s="190" t="str">
        <f t="shared" si="24"/>
        <v/>
      </c>
      <c r="H174" s="190"/>
      <c r="I174" s="190" t="str">
        <f t="shared" si="26"/>
        <v/>
      </c>
      <c r="J174" s="190" t="str">
        <f t="shared" si="26"/>
        <v/>
      </c>
      <c r="K174" s="190" t="str">
        <f t="shared" si="26"/>
        <v/>
      </c>
      <c r="L174" s="190" t="str">
        <f t="shared" si="26"/>
        <v/>
      </c>
      <c r="M174" s="190" t="str">
        <f t="shared" si="26"/>
        <v/>
      </c>
      <c r="N174" s="190" t="str">
        <f t="shared" si="26"/>
        <v/>
      </c>
      <c r="O174" s="190" t="str">
        <f t="shared" si="26"/>
        <v/>
      </c>
      <c r="P174" s="190" t="str">
        <f t="shared" si="26"/>
        <v/>
      </c>
      <c r="Q174" s="190" t="str">
        <f t="shared" si="26"/>
        <v/>
      </c>
      <c r="R174" s="210"/>
      <c r="S174" s="210"/>
      <c r="T174" s="194"/>
      <c r="U174" s="194"/>
      <c r="V174" s="193"/>
      <c r="W174" s="222"/>
      <c r="X174" s="213"/>
      <c r="Y174" s="228"/>
      <c r="Z174" s="195" t="str">
        <f t="shared" si="25"/>
        <v/>
      </c>
      <c r="AA174" s="217"/>
    </row>
    <row r="175" spans="1:27" hidden="1" x14ac:dyDescent="0.35">
      <c r="A175" s="190" t="str">
        <f t="shared" si="22"/>
        <v/>
      </c>
      <c r="B175" s="191"/>
      <c r="C175" s="192"/>
      <c r="D175" s="192"/>
      <c r="E175" s="193"/>
      <c r="F175" s="190" t="str">
        <f t="shared" si="23"/>
        <v/>
      </c>
      <c r="G175" s="190" t="str">
        <f t="shared" si="24"/>
        <v/>
      </c>
      <c r="H175" s="190"/>
      <c r="I175" s="190" t="str">
        <f t="shared" si="26"/>
        <v/>
      </c>
      <c r="J175" s="190" t="str">
        <f t="shared" si="26"/>
        <v/>
      </c>
      <c r="K175" s="190" t="str">
        <f t="shared" si="26"/>
        <v/>
      </c>
      <c r="L175" s="190" t="str">
        <f t="shared" si="26"/>
        <v/>
      </c>
      <c r="M175" s="190" t="str">
        <f t="shared" si="26"/>
        <v/>
      </c>
      <c r="N175" s="190" t="str">
        <f t="shared" si="26"/>
        <v/>
      </c>
      <c r="O175" s="190" t="str">
        <f t="shared" si="26"/>
        <v/>
      </c>
      <c r="P175" s="190" t="str">
        <f t="shared" si="26"/>
        <v/>
      </c>
      <c r="Q175" s="190" t="str">
        <f t="shared" si="26"/>
        <v/>
      </c>
      <c r="R175" s="210"/>
      <c r="S175" s="210"/>
      <c r="T175" s="194"/>
      <c r="U175" s="194"/>
      <c r="V175" s="193"/>
      <c r="W175" s="222"/>
      <c r="X175" s="213"/>
      <c r="Y175" s="228"/>
      <c r="Z175" s="195" t="str">
        <f t="shared" si="25"/>
        <v/>
      </c>
      <c r="AA175" s="217"/>
    </row>
    <row r="176" spans="1:27" hidden="1" x14ac:dyDescent="0.35">
      <c r="A176" s="190" t="str">
        <f t="shared" si="22"/>
        <v/>
      </c>
      <c r="B176" s="191"/>
      <c r="C176" s="192"/>
      <c r="D176" s="192"/>
      <c r="E176" s="193"/>
      <c r="F176" s="190" t="str">
        <f t="shared" si="23"/>
        <v/>
      </c>
      <c r="G176" s="190" t="str">
        <f t="shared" si="24"/>
        <v/>
      </c>
      <c r="H176" s="190"/>
      <c r="I176" s="190" t="str">
        <f t="shared" si="26"/>
        <v/>
      </c>
      <c r="J176" s="190" t="str">
        <f t="shared" si="26"/>
        <v/>
      </c>
      <c r="K176" s="190" t="str">
        <f t="shared" si="26"/>
        <v/>
      </c>
      <c r="L176" s="190" t="str">
        <f t="shared" si="26"/>
        <v/>
      </c>
      <c r="M176" s="190" t="str">
        <f t="shared" si="26"/>
        <v/>
      </c>
      <c r="N176" s="190" t="str">
        <f t="shared" si="26"/>
        <v/>
      </c>
      <c r="O176" s="190" t="str">
        <f t="shared" si="26"/>
        <v/>
      </c>
      <c r="P176" s="190" t="str">
        <f t="shared" si="26"/>
        <v/>
      </c>
      <c r="Q176" s="190" t="str">
        <f t="shared" si="26"/>
        <v/>
      </c>
      <c r="R176" s="210"/>
      <c r="S176" s="210"/>
      <c r="T176" s="194"/>
      <c r="U176" s="194"/>
      <c r="V176" s="193"/>
      <c r="W176" s="222"/>
      <c r="X176" s="213"/>
      <c r="Y176" s="228"/>
      <c r="Z176" s="195" t="str">
        <f t="shared" si="25"/>
        <v/>
      </c>
      <c r="AA176" s="217"/>
    </row>
    <row r="177" spans="1:27" hidden="1" x14ac:dyDescent="0.35">
      <c r="A177" s="190" t="str">
        <f t="shared" si="22"/>
        <v/>
      </c>
      <c r="B177" s="191"/>
      <c r="C177" s="192"/>
      <c r="D177" s="192"/>
      <c r="E177" s="193"/>
      <c r="F177" s="190" t="str">
        <f t="shared" si="23"/>
        <v/>
      </c>
      <c r="G177" s="190" t="str">
        <f t="shared" si="24"/>
        <v/>
      </c>
      <c r="H177" s="190"/>
      <c r="I177" s="190" t="str">
        <f t="shared" si="26"/>
        <v/>
      </c>
      <c r="J177" s="190" t="str">
        <f t="shared" si="26"/>
        <v/>
      </c>
      <c r="K177" s="190" t="str">
        <f t="shared" si="26"/>
        <v/>
      </c>
      <c r="L177" s="190" t="str">
        <f t="shared" si="26"/>
        <v/>
      </c>
      <c r="M177" s="190" t="str">
        <f t="shared" si="26"/>
        <v/>
      </c>
      <c r="N177" s="190" t="str">
        <f t="shared" si="26"/>
        <v/>
      </c>
      <c r="O177" s="190" t="str">
        <f t="shared" si="26"/>
        <v/>
      </c>
      <c r="P177" s="190" t="str">
        <f t="shared" si="26"/>
        <v/>
      </c>
      <c r="Q177" s="190" t="str">
        <f t="shared" si="26"/>
        <v/>
      </c>
      <c r="R177" s="210"/>
      <c r="S177" s="210"/>
      <c r="T177" s="194"/>
      <c r="U177" s="194"/>
      <c r="V177" s="193"/>
      <c r="W177" s="222"/>
      <c r="X177" s="213"/>
      <c r="Y177" s="228"/>
      <c r="Z177" s="195" t="str">
        <f t="shared" si="25"/>
        <v/>
      </c>
      <c r="AA177" s="217"/>
    </row>
    <row r="178" spans="1:27" hidden="1" x14ac:dyDescent="0.35">
      <c r="A178" s="190" t="str">
        <f t="shared" si="22"/>
        <v/>
      </c>
      <c r="B178" s="191"/>
      <c r="C178" s="192"/>
      <c r="D178" s="192"/>
      <c r="E178" s="193"/>
      <c r="F178" s="190" t="str">
        <f t="shared" si="23"/>
        <v/>
      </c>
      <c r="G178" s="190" t="str">
        <f t="shared" si="24"/>
        <v/>
      </c>
      <c r="H178" s="190"/>
      <c r="I178" s="190" t="str">
        <f t="shared" si="26"/>
        <v/>
      </c>
      <c r="J178" s="190" t="str">
        <f t="shared" si="26"/>
        <v/>
      </c>
      <c r="K178" s="190" t="str">
        <f t="shared" si="26"/>
        <v/>
      </c>
      <c r="L178" s="190" t="str">
        <f t="shared" si="26"/>
        <v/>
      </c>
      <c r="M178" s="190" t="str">
        <f t="shared" si="26"/>
        <v/>
      </c>
      <c r="N178" s="190" t="str">
        <f t="shared" si="26"/>
        <v/>
      </c>
      <c r="O178" s="190" t="str">
        <f t="shared" si="26"/>
        <v/>
      </c>
      <c r="P178" s="190" t="str">
        <f t="shared" si="26"/>
        <v/>
      </c>
      <c r="Q178" s="190" t="str">
        <f t="shared" si="26"/>
        <v/>
      </c>
      <c r="R178" s="210"/>
      <c r="S178" s="210"/>
      <c r="T178" s="194"/>
      <c r="U178" s="194"/>
      <c r="V178" s="193"/>
      <c r="W178" s="222"/>
      <c r="X178" s="213"/>
      <c r="Y178" s="228"/>
      <c r="Z178" s="195" t="str">
        <f t="shared" si="25"/>
        <v/>
      </c>
      <c r="AA178" s="217"/>
    </row>
    <row r="179" spans="1:27" hidden="1" x14ac:dyDescent="0.35">
      <c r="A179" s="190" t="str">
        <f t="shared" si="22"/>
        <v/>
      </c>
      <c r="B179" s="191"/>
      <c r="C179" s="192"/>
      <c r="D179" s="192"/>
      <c r="E179" s="193"/>
      <c r="F179" s="190" t="str">
        <f t="shared" si="23"/>
        <v/>
      </c>
      <c r="G179" s="190" t="str">
        <f t="shared" si="24"/>
        <v/>
      </c>
      <c r="H179" s="190"/>
      <c r="I179" s="190" t="str">
        <f t="shared" si="26"/>
        <v/>
      </c>
      <c r="J179" s="190" t="str">
        <f t="shared" si="26"/>
        <v/>
      </c>
      <c r="K179" s="190" t="str">
        <f t="shared" si="26"/>
        <v/>
      </c>
      <c r="L179" s="190" t="str">
        <f t="shared" si="26"/>
        <v/>
      </c>
      <c r="M179" s="190" t="str">
        <f t="shared" si="26"/>
        <v/>
      </c>
      <c r="N179" s="190" t="str">
        <f t="shared" si="26"/>
        <v/>
      </c>
      <c r="O179" s="190" t="str">
        <f t="shared" si="26"/>
        <v/>
      </c>
      <c r="P179" s="190" t="str">
        <f t="shared" si="26"/>
        <v/>
      </c>
      <c r="Q179" s="190" t="str">
        <f t="shared" si="26"/>
        <v/>
      </c>
      <c r="R179" s="210"/>
      <c r="S179" s="210"/>
      <c r="T179" s="194"/>
      <c r="U179" s="194"/>
      <c r="V179" s="193"/>
      <c r="W179" s="222"/>
      <c r="X179" s="213"/>
      <c r="Y179" s="228"/>
      <c r="Z179" s="195" t="str">
        <f t="shared" si="25"/>
        <v/>
      </c>
      <c r="AA179" s="217"/>
    </row>
    <row r="180" spans="1:27" hidden="1" x14ac:dyDescent="0.35">
      <c r="A180" s="190" t="str">
        <f t="shared" si="22"/>
        <v/>
      </c>
      <c r="B180" s="191"/>
      <c r="C180" s="192"/>
      <c r="D180" s="192"/>
      <c r="E180" s="193"/>
      <c r="F180" s="190" t="str">
        <f t="shared" si="23"/>
        <v/>
      </c>
      <c r="G180" s="190" t="str">
        <f t="shared" si="24"/>
        <v/>
      </c>
      <c r="H180" s="190"/>
      <c r="I180" s="190" t="str">
        <f t="shared" si="26"/>
        <v/>
      </c>
      <c r="J180" s="190" t="str">
        <f t="shared" si="26"/>
        <v/>
      </c>
      <c r="K180" s="190" t="str">
        <f t="shared" si="26"/>
        <v/>
      </c>
      <c r="L180" s="190" t="str">
        <f t="shared" si="26"/>
        <v/>
      </c>
      <c r="M180" s="190" t="str">
        <f t="shared" si="26"/>
        <v/>
      </c>
      <c r="N180" s="190" t="str">
        <f t="shared" si="26"/>
        <v/>
      </c>
      <c r="O180" s="190" t="str">
        <f t="shared" si="26"/>
        <v/>
      </c>
      <c r="P180" s="190" t="str">
        <f t="shared" si="26"/>
        <v/>
      </c>
      <c r="Q180" s="190" t="str">
        <f t="shared" si="26"/>
        <v/>
      </c>
      <c r="R180" s="210"/>
      <c r="S180" s="210"/>
      <c r="T180" s="194"/>
      <c r="U180" s="194"/>
      <c r="V180" s="193"/>
      <c r="W180" s="222"/>
      <c r="X180" s="213"/>
      <c r="Y180" s="228"/>
      <c r="Z180" s="195" t="str">
        <f t="shared" si="25"/>
        <v/>
      </c>
      <c r="AA180" s="217"/>
    </row>
    <row r="181" spans="1:27" hidden="1" x14ac:dyDescent="0.35">
      <c r="A181" s="190" t="str">
        <f t="shared" si="22"/>
        <v/>
      </c>
      <c r="B181" s="191"/>
      <c r="C181" s="192"/>
      <c r="D181" s="192"/>
      <c r="E181" s="193"/>
      <c r="F181" s="190" t="str">
        <f t="shared" si="23"/>
        <v/>
      </c>
      <c r="G181" s="190" t="str">
        <f t="shared" si="24"/>
        <v/>
      </c>
      <c r="H181" s="190"/>
      <c r="I181" s="190" t="str">
        <f t="shared" si="26"/>
        <v/>
      </c>
      <c r="J181" s="190" t="str">
        <f t="shared" si="26"/>
        <v/>
      </c>
      <c r="K181" s="190" t="str">
        <f t="shared" si="26"/>
        <v/>
      </c>
      <c r="L181" s="190" t="str">
        <f t="shared" si="26"/>
        <v/>
      </c>
      <c r="M181" s="190" t="str">
        <f t="shared" si="26"/>
        <v/>
      </c>
      <c r="N181" s="190" t="str">
        <f t="shared" si="26"/>
        <v/>
      </c>
      <c r="O181" s="190" t="str">
        <f t="shared" si="26"/>
        <v/>
      </c>
      <c r="P181" s="190" t="str">
        <f t="shared" si="26"/>
        <v/>
      </c>
      <c r="Q181" s="190" t="str">
        <f t="shared" si="26"/>
        <v/>
      </c>
      <c r="R181" s="210"/>
      <c r="S181" s="210"/>
      <c r="T181" s="194"/>
      <c r="U181" s="194"/>
      <c r="V181" s="193"/>
      <c r="W181" s="222"/>
      <c r="X181" s="213"/>
      <c r="Y181" s="228"/>
      <c r="Z181" s="195" t="str">
        <f t="shared" si="25"/>
        <v/>
      </c>
      <c r="AA181" s="217"/>
    </row>
    <row r="182" spans="1:27" hidden="1" x14ac:dyDescent="0.35">
      <c r="A182" s="190" t="str">
        <f t="shared" si="22"/>
        <v/>
      </c>
      <c r="B182" s="191"/>
      <c r="C182" s="192"/>
      <c r="D182" s="192"/>
      <c r="E182" s="193"/>
      <c r="F182" s="190" t="str">
        <f t="shared" si="23"/>
        <v/>
      </c>
      <c r="G182" s="190" t="str">
        <f t="shared" si="24"/>
        <v/>
      </c>
      <c r="H182" s="190"/>
      <c r="I182" s="190" t="str">
        <f t="shared" si="26"/>
        <v/>
      </c>
      <c r="J182" s="190" t="str">
        <f t="shared" si="26"/>
        <v/>
      </c>
      <c r="K182" s="190" t="str">
        <f t="shared" si="26"/>
        <v/>
      </c>
      <c r="L182" s="190" t="str">
        <f t="shared" si="26"/>
        <v/>
      </c>
      <c r="M182" s="190" t="str">
        <f t="shared" si="26"/>
        <v/>
      </c>
      <c r="N182" s="190" t="str">
        <f t="shared" si="26"/>
        <v/>
      </c>
      <c r="O182" s="190" t="str">
        <f t="shared" si="26"/>
        <v/>
      </c>
      <c r="P182" s="190" t="str">
        <f t="shared" si="26"/>
        <v/>
      </c>
      <c r="Q182" s="190" t="str">
        <f t="shared" si="26"/>
        <v/>
      </c>
      <c r="R182" s="210"/>
      <c r="S182" s="210"/>
      <c r="T182" s="194"/>
      <c r="U182" s="194"/>
      <c r="V182" s="193"/>
      <c r="W182" s="222"/>
      <c r="X182" s="213"/>
      <c r="Y182" s="228"/>
      <c r="Z182" s="195" t="str">
        <f t="shared" si="25"/>
        <v/>
      </c>
      <c r="AA182" s="217"/>
    </row>
    <row r="183" spans="1:27" hidden="1" x14ac:dyDescent="0.35">
      <c r="A183" s="190" t="str">
        <f t="shared" si="22"/>
        <v/>
      </c>
      <c r="B183" s="191"/>
      <c r="C183" s="192"/>
      <c r="D183" s="192"/>
      <c r="E183" s="193"/>
      <c r="F183" s="190" t="str">
        <f t="shared" si="23"/>
        <v/>
      </c>
      <c r="G183" s="190" t="str">
        <f t="shared" si="24"/>
        <v/>
      </c>
      <c r="H183" s="190"/>
      <c r="I183" s="190" t="str">
        <f t="shared" ref="I183:Q211" si="27">IF(ISERR(SEARCH(I$3,$H183)),"",1)</f>
        <v/>
      </c>
      <c r="J183" s="190" t="str">
        <f t="shared" si="27"/>
        <v/>
      </c>
      <c r="K183" s="190" t="str">
        <f t="shared" si="27"/>
        <v/>
      </c>
      <c r="L183" s="190" t="str">
        <f t="shared" si="27"/>
        <v/>
      </c>
      <c r="M183" s="190" t="str">
        <f t="shared" si="27"/>
        <v/>
      </c>
      <c r="N183" s="190" t="str">
        <f t="shared" si="27"/>
        <v/>
      </c>
      <c r="O183" s="190" t="str">
        <f t="shared" si="27"/>
        <v/>
      </c>
      <c r="P183" s="190" t="str">
        <f t="shared" si="27"/>
        <v/>
      </c>
      <c r="Q183" s="190" t="str">
        <f t="shared" si="27"/>
        <v/>
      </c>
      <c r="R183" s="210"/>
      <c r="S183" s="210"/>
      <c r="T183" s="194"/>
      <c r="U183" s="194"/>
      <c r="V183" s="193"/>
      <c r="W183" s="222"/>
      <c r="X183" s="213"/>
      <c r="Y183" s="228"/>
      <c r="Z183" s="195" t="str">
        <f t="shared" si="25"/>
        <v/>
      </c>
      <c r="AA183" s="217"/>
    </row>
    <row r="184" spans="1:27" hidden="1" x14ac:dyDescent="0.35">
      <c r="A184" s="190" t="str">
        <f t="shared" si="22"/>
        <v/>
      </c>
      <c r="B184" s="191"/>
      <c r="C184" s="192"/>
      <c r="D184" s="192"/>
      <c r="E184" s="193"/>
      <c r="F184" s="190" t="str">
        <f t="shared" si="23"/>
        <v/>
      </c>
      <c r="G184" s="190" t="str">
        <f t="shared" si="24"/>
        <v/>
      </c>
      <c r="H184" s="190"/>
      <c r="I184" s="190" t="str">
        <f t="shared" si="27"/>
        <v/>
      </c>
      <c r="J184" s="190" t="str">
        <f t="shared" si="27"/>
        <v/>
      </c>
      <c r="K184" s="190" t="str">
        <f t="shared" si="27"/>
        <v/>
      </c>
      <c r="L184" s="190" t="str">
        <f t="shared" si="27"/>
        <v/>
      </c>
      <c r="M184" s="190" t="str">
        <f t="shared" si="27"/>
        <v/>
      </c>
      <c r="N184" s="190" t="str">
        <f t="shared" si="27"/>
        <v/>
      </c>
      <c r="O184" s="190" t="str">
        <f t="shared" si="27"/>
        <v/>
      </c>
      <c r="P184" s="190" t="str">
        <f t="shared" si="27"/>
        <v/>
      </c>
      <c r="Q184" s="190" t="str">
        <f t="shared" si="27"/>
        <v/>
      </c>
      <c r="R184" s="210"/>
      <c r="S184" s="210"/>
      <c r="T184" s="194"/>
      <c r="U184" s="194"/>
      <c r="V184" s="193"/>
      <c r="W184" s="222"/>
      <c r="X184" s="213"/>
      <c r="Y184" s="228"/>
      <c r="Z184" s="195" t="str">
        <f t="shared" si="25"/>
        <v/>
      </c>
      <c r="AA184" s="217"/>
    </row>
    <row r="185" spans="1:27" hidden="1" x14ac:dyDescent="0.35">
      <c r="A185" s="190" t="str">
        <f t="shared" si="22"/>
        <v/>
      </c>
      <c r="B185" s="191"/>
      <c r="C185" s="192"/>
      <c r="D185" s="192"/>
      <c r="E185" s="193"/>
      <c r="F185" s="190" t="str">
        <f t="shared" si="23"/>
        <v/>
      </c>
      <c r="G185" s="190" t="str">
        <f t="shared" si="24"/>
        <v/>
      </c>
      <c r="H185" s="190"/>
      <c r="I185" s="190" t="str">
        <f t="shared" si="27"/>
        <v/>
      </c>
      <c r="J185" s="190" t="str">
        <f t="shared" si="27"/>
        <v/>
      </c>
      <c r="K185" s="190" t="str">
        <f t="shared" si="27"/>
        <v/>
      </c>
      <c r="L185" s="190" t="str">
        <f t="shared" si="27"/>
        <v/>
      </c>
      <c r="M185" s="190" t="str">
        <f t="shared" si="27"/>
        <v/>
      </c>
      <c r="N185" s="190" t="str">
        <f t="shared" si="27"/>
        <v/>
      </c>
      <c r="O185" s="190" t="str">
        <f t="shared" si="27"/>
        <v/>
      </c>
      <c r="P185" s="190" t="str">
        <f t="shared" si="27"/>
        <v/>
      </c>
      <c r="Q185" s="190" t="str">
        <f t="shared" si="27"/>
        <v/>
      </c>
      <c r="R185" s="210"/>
      <c r="S185" s="210"/>
      <c r="T185" s="194"/>
      <c r="U185" s="194"/>
      <c r="V185" s="193"/>
      <c r="W185" s="222"/>
      <c r="X185" s="213"/>
      <c r="Y185" s="228"/>
      <c r="Z185" s="195" t="str">
        <f t="shared" si="25"/>
        <v/>
      </c>
      <c r="AA185" s="217"/>
    </row>
    <row r="186" spans="1:27" hidden="1" x14ac:dyDescent="0.35">
      <c r="A186" s="190" t="str">
        <f t="shared" si="22"/>
        <v/>
      </c>
      <c r="B186" s="191"/>
      <c r="C186" s="192"/>
      <c r="D186" s="192"/>
      <c r="E186" s="193"/>
      <c r="F186" s="190" t="str">
        <f t="shared" si="23"/>
        <v/>
      </c>
      <c r="G186" s="190" t="str">
        <f t="shared" si="24"/>
        <v/>
      </c>
      <c r="H186" s="190"/>
      <c r="I186" s="190" t="str">
        <f t="shared" si="27"/>
        <v/>
      </c>
      <c r="J186" s="190" t="str">
        <f t="shared" si="27"/>
        <v/>
      </c>
      <c r="K186" s="190" t="str">
        <f t="shared" si="27"/>
        <v/>
      </c>
      <c r="L186" s="190" t="str">
        <f t="shared" si="27"/>
        <v/>
      </c>
      <c r="M186" s="190" t="str">
        <f t="shared" si="27"/>
        <v/>
      </c>
      <c r="N186" s="190" t="str">
        <f t="shared" si="27"/>
        <v/>
      </c>
      <c r="O186" s="190" t="str">
        <f t="shared" si="27"/>
        <v/>
      </c>
      <c r="P186" s="190" t="str">
        <f t="shared" si="27"/>
        <v/>
      </c>
      <c r="Q186" s="190" t="str">
        <f t="shared" si="27"/>
        <v/>
      </c>
      <c r="R186" s="210"/>
      <c r="S186" s="210"/>
      <c r="T186" s="194"/>
      <c r="U186" s="194"/>
      <c r="V186" s="193"/>
      <c r="W186" s="222"/>
      <c r="X186" s="213"/>
      <c r="Y186" s="228"/>
      <c r="Z186" s="195" t="str">
        <f t="shared" si="25"/>
        <v/>
      </c>
      <c r="AA186" s="217"/>
    </row>
    <row r="187" spans="1:27" hidden="1" x14ac:dyDescent="0.35">
      <c r="A187" s="190" t="str">
        <f t="shared" si="22"/>
        <v/>
      </c>
      <c r="B187" s="191"/>
      <c r="C187" s="192"/>
      <c r="D187" s="192"/>
      <c r="E187" s="193"/>
      <c r="F187" s="190" t="str">
        <f t="shared" si="23"/>
        <v/>
      </c>
      <c r="G187" s="190" t="str">
        <f t="shared" si="24"/>
        <v/>
      </c>
      <c r="H187" s="190"/>
      <c r="I187" s="190" t="str">
        <f t="shared" si="27"/>
        <v/>
      </c>
      <c r="J187" s="190" t="str">
        <f t="shared" si="27"/>
        <v/>
      </c>
      <c r="K187" s="190" t="str">
        <f t="shared" si="27"/>
        <v/>
      </c>
      <c r="L187" s="190" t="str">
        <f t="shared" si="27"/>
        <v/>
      </c>
      <c r="M187" s="190" t="str">
        <f t="shared" si="27"/>
        <v/>
      </c>
      <c r="N187" s="190" t="str">
        <f t="shared" si="27"/>
        <v/>
      </c>
      <c r="O187" s="190" t="str">
        <f t="shared" si="27"/>
        <v/>
      </c>
      <c r="P187" s="190" t="str">
        <f t="shared" si="27"/>
        <v/>
      </c>
      <c r="Q187" s="190" t="str">
        <f t="shared" si="27"/>
        <v/>
      </c>
      <c r="R187" s="210"/>
      <c r="S187" s="210"/>
      <c r="T187" s="194"/>
      <c r="U187" s="194"/>
      <c r="V187" s="193"/>
      <c r="W187" s="222"/>
      <c r="X187" s="213"/>
      <c r="Y187" s="228"/>
      <c r="Z187" s="195" t="str">
        <f t="shared" si="25"/>
        <v/>
      </c>
      <c r="AA187" s="217"/>
    </row>
    <row r="188" spans="1:27" hidden="1" x14ac:dyDescent="0.35">
      <c r="A188" s="190" t="str">
        <f t="shared" si="22"/>
        <v/>
      </c>
      <c r="B188" s="191"/>
      <c r="C188" s="192"/>
      <c r="D188" s="192"/>
      <c r="E188" s="193"/>
      <c r="F188" s="190" t="str">
        <f t="shared" si="23"/>
        <v/>
      </c>
      <c r="G188" s="190" t="str">
        <f t="shared" si="24"/>
        <v/>
      </c>
      <c r="H188" s="190"/>
      <c r="I188" s="190" t="str">
        <f t="shared" si="27"/>
        <v/>
      </c>
      <c r="J188" s="190" t="str">
        <f t="shared" si="27"/>
        <v/>
      </c>
      <c r="K188" s="190" t="str">
        <f t="shared" si="27"/>
        <v/>
      </c>
      <c r="L188" s="190" t="str">
        <f t="shared" si="27"/>
        <v/>
      </c>
      <c r="M188" s="190" t="str">
        <f t="shared" si="27"/>
        <v/>
      </c>
      <c r="N188" s="190" t="str">
        <f t="shared" si="27"/>
        <v/>
      </c>
      <c r="O188" s="190" t="str">
        <f t="shared" si="27"/>
        <v/>
      </c>
      <c r="P188" s="190" t="str">
        <f t="shared" si="27"/>
        <v/>
      </c>
      <c r="Q188" s="190" t="str">
        <f t="shared" si="27"/>
        <v/>
      </c>
      <c r="R188" s="210"/>
      <c r="S188" s="210"/>
      <c r="T188" s="194"/>
      <c r="U188" s="194"/>
      <c r="V188" s="193"/>
      <c r="W188" s="222"/>
      <c r="X188" s="213"/>
      <c r="Y188" s="228"/>
      <c r="Z188" s="195" t="str">
        <f t="shared" si="25"/>
        <v/>
      </c>
      <c r="AA188" s="217"/>
    </row>
    <row r="189" spans="1:27" hidden="1" x14ac:dyDescent="0.35">
      <c r="A189" s="190" t="str">
        <f t="shared" si="22"/>
        <v/>
      </c>
      <c r="B189" s="191"/>
      <c r="C189" s="192"/>
      <c r="D189" s="192"/>
      <c r="E189" s="193"/>
      <c r="F189" s="190" t="str">
        <f t="shared" si="23"/>
        <v/>
      </c>
      <c r="G189" s="190" t="str">
        <f t="shared" si="24"/>
        <v/>
      </c>
      <c r="H189" s="190"/>
      <c r="I189" s="190" t="str">
        <f t="shared" si="27"/>
        <v/>
      </c>
      <c r="J189" s="190" t="str">
        <f t="shared" si="27"/>
        <v/>
      </c>
      <c r="K189" s="190" t="str">
        <f t="shared" si="27"/>
        <v/>
      </c>
      <c r="L189" s="190" t="str">
        <f t="shared" si="27"/>
        <v/>
      </c>
      <c r="M189" s="190" t="str">
        <f t="shared" si="27"/>
        <v/>
      </c>
      <c r="N189" s="190" t="str">
        <f t="shared" si="27"/>
        <v/>
      </c>
      <c r="O189" s="190" t="str">
        <f t="shared" si="27"/>
        <v/>
      </c>
      <c r="P189" s="190" t="str">
        <f t="shared" si="27"/>
        <v/>
      </c>
      <c r="Q189" s="190" t="str">
        <f t="shared" si="27"/>
        <v/>
      </c>
      <c r="R189" s="210"/>
      <c r="S189" s="210"/>
      <c r="T189" s="194"/>
      <c r="U189" s="194"/>
      <c r="V189" s="193"/>
      <c r="W189" s="222"/>
      <c r="X189" s="213"/>
      <c r="Y189" s="228"/>
      <c r="Z189" s="195" t="str">
        <f t="shared" si="25"/>
        <v/>
      </c>
      <c r="AA189" s="217"/>
    </row>
    <row r="190" spans="1:27" hidden="1" x14ac:dyDescent="0.35">
      <c r="A190" s="190" t="str">
        <f t="shared" si="22"/>
        <v/>
      </c>
      <c r="B190" s="191"/>
      <c r="C190" s="192"/>
      <c r="D190" s="192"/>
      <c r="E190" s="193"/>
      <c r="F190" s="190" t="str">
        <f t="shared" si="23"/>
        <v/>
      </c>
      <c r="G190" s="190" t="str">
        <f t="shared" si="24"/>
        <v/>
      </c>
      <c r="H190" s="190"/>
      <c r="I190" s="190" t="str">
        <f t="shared" si="27"/>
        <v/>
      </c>
      <c r="J190" s="190" t="str">
        <f t="shared" si="27"/>
        <v/>
      </c>
      <c r="K190" s="190" t="str">
        <f t="shared" si="27"/>
        <v/>
      </c>
      <c r="L190" s="190" t="str">
        <f t="shared" si="27"/>
        <v/>
      </c>
      <c r="M190" s="190" t="str">
        <f t="shared" si="27"/>
        <v/>
      </c>
      <c r="N190" s="190" t="str">
        <f t="shared" si="27"/>
        <v/>
      </c>
      <c r="O190" s="190" t="str">
        <f t="shared" si="27"/>
        <v/>
      </c>
      <c r="P190" s="190" t="str">
        <f t="shared" si="27"/>
        <v/>
      </c>
      <c r="Q190" s="190" t="str">
        <f t="shared" si="27"/>
        <v/>
      </c>
      <c r="R190" s="210"/>
      <c r="S190" s="210"/>
      <c r="T190" s="194"/>
      <c r="U190" s="194"/>
      <c r="V190" s="193"/>
      <c r="W190" s="222"/>
      <c r="X190" s="213"/>
      <c r="Y190" s="228"/>
      <c r="Z190" s="195" t="str">
        <f t="shared" si="25"/>
        <v/>
      </c>
      <c r="AA190" s="217"/>
    </row>
    <row r="191" spans="1:27" hidden="1" x14ac:dyDescent="0.35">
      <c r="A191" s="190" t="str">
        <f t="shared" si="22"/>
        <v/>
      </c>
      <c r="B191" s="191"/>
      <c r="C191" s="192"/>
      <c r="D191" s="192"/>
      <c r="E191" s="193"/>
      <c r="F191" s="190" t="str">
        <f t="shared" si="23"/>
        <v/>
      </c>
      <c r="G191" s="190" t="str">
        <f t="shared" si="24"/>
        <v/>
      </c>
      <c r="H191" s="190"/>
      <c r="I191" s="190" t="str">
        <f t="shared" si="27"/>
        <v/>
      </c>
      <c r="J191" s="190" t="str">
        <f t="shared" si="27"/>
        <v/>
      </c>
      <c r="K191" s="190" t="str">
        <f t="shared" si="27"/>
        <v/>
      </c>
      <c r="L191" s="190" t="str">
        <f t="shared" si="27"/>
        <v/>
      </c>
      <c r="M191" s="190" t="str">
        <f t="shared" si="27"/>
        <v/>
      </c>
      <c r="N191" s="190" t="str">
        <f t="shared" si="27"/>
        <v/>
      </c>
      <c r="O191" s="190" t="str">
        <f t="shared" si="27"/>
        <v/>
      </c>
      <c r="P191" s="190" t="str">
        <f t="shared" si="27"/>
        <v/>
      </c>
      <c r="Q191" s="190" t="str">
        <f t="shared" si="27"/>
        <v/>
      </c>
      <c r="R191" s="210"/>
      <c r="S191" s="210"/>
      <c r="T191" s="194"/>
      <c r="U191" s="194"/>
      <c r="V191" s="193"/>
      <c r="W191" s="222"/>
      <c r="X191" s="213"/>
      <c r="Y191" s="228"/>
      <c r="Z191" s="195" t="str">
        <f t="shared" si="25"/>
        <v/>
      </c>
      <c r="AA191" s="217"/>
    </row>
    <row r="192" spans="1:27" hidden="1" x14ac:dyDescent="0.35">
      <c r="A192" s="190" t="str">
        <f t="shared" si="22"/>
        <v/>
      </c>
      <c r="B192" s="191"/>
      <c r="C192" s="192"/>
      <c r="D192" s="192"/>
      <c r="E192" s="193"/>
      <c r="F192" s="190" t="str">
        <f t="shared" si="23"/>
        <v/>
      </c>
      <c r="G192" s="190" t="str">
        <f t="shared" si="24"/>
        <v/>
      </c>
      <c r="H192" s="190"/>
      <c r="I192" s="190" t="str">
        <f t="shared" si="27"/>
        <v/>
      </c>
      <c r="J192" s="190" t="str">
        <f t="shared" si="27"/>
        <v/>
      </c>
      <c r="K192" s="190" t="str">
        <f t="shared" si="27"/>
        <v/>
      </c>
      <c r="L192" s="190" t="str">
        <f t="shared" si="27"/>
        <v/>
      </c>
      <c r="M192" s="190" t="str">
        <f t="shared" si="27"/>
        <v/>
      </c>
      <c r="N192" s="190" t="str">
        <f t="shared" si="27"/>
        <v/>
      </c>
      <c r="O192" s="190" t="str">
        <f t="shared" si="27"/>
        <v/>
      </c>
      <c r="P192" s="190" t="str">
        <f t="shared" si="27"/>
        <v/>
      </c>
      <c r="Q192" s="190" t="str">
        <f t="shared" si="27"/>
        <v/>
      </c>
      <c r="R192" s="210"/>
      <c r="S192" s="210"/>
      <c r="T192" s="194"/>
      <c r="U192" s="194"/>
      <c r="V192" s="193"/>
      <c r="W192" s="222"/>
      <c r="X192" s="213"/>
      <c r="Y192" s="228"/>
      <c r="Z192" s="195" t="str">
        <f t="shared" si="25"/>
        <v/>
      </c>
      <c r="AA192" s="217"/>
    </row>
    <row r="193" spans="1:27" hidden="1" x14ac:dyDescent="0.35">
      <c r="A193" s="190" t="str">
        <f t="shared" ref="A193:A255" si="28">B193&amp;C193</f>
        <v/>
      </c>
      <c r="B193" s="191"/>
      <c r="C193" s="192"/>
      <c r="D193" s="192"/>
      <c r="E193" s="193"/>
      <c r="F193" s="190" t="str">
        <f t="shared" ref="F193:F255" si="29">LEFT(B193,3)</f>
        <v/>
      </c>
      <c r="G193" s="190" t="str">
        <f t="shared" ref="G193:G255" si="30">IF(ISBLANK(B193),"",IF(SUM(I193:Q193)&gt;0,"relevant","remove"))</f>
        <v/>
      </c>
      <c r="H193" s="190"/>
      <c r="I193" s="190" t="str">
        <f t="shared" si="27"/>
        <v/>
      </c>
      <c r="J193" s="190" t="str">
        <f t="shared" si="27"/>
        <v/>
      </c>
      <c r="K193" s="190" t="str">
        <f t="shared" si="27"/>
        <v/>
      </c>
      <c r="L193" s="190" t="str">
        <f t="shared" si="27"/>
        <v/>
      </c>
      <c r="M193" s="190" t="str">
        <f t="shared" si="27"/>
        <v/>
      </c>
      <c r="N193" s="190" t="str">
        <f t="shared" si="27"/>
        <v/>
      </c>
      <c r="O193" s="190" t="str">
        <f t="shared" si="27"/>
        <v/>
      </c>
      <c r="P193" s="190" t="str">
        <f t="shared" si="27"/>
        <v/>
      </c>
      <c r="Q193" s="190" t="str">
        <f t="shared" si="27"/>
        <v/>
      </c>
      <c r="R193" s="210"/>
      <c r="S193" s="210"/>
      <c r="T193" s="194"/>
      <c r="U193" s="194"/>
      <c r="V193" s="193"/>
      <c r="W193" s="222"/>
      <c r="X193" s="213"/>
      <c r="Y193" s="228"/>
      <c r="Z193" s="195" t="str">
        <f t="shared" si="25"/>
        <v/>
      </c>
      <c r="AA193" s="217"/>
    </row>
    <row r="194" spans="1:27" hidden="1" x14ac:dyDescent="0.35">
      <c r="A194" s="190" t="str">
        <f t="shared" si="28"/>
        <v/>
      </c>
      <c r="B194" s="191"/>
      <c r="C194" s="192"/>
      <c r="D194" s="192"/>
      <c r="E194" s="193"/>
      <c r="F194" s="190" t="str">
        <f t="shared" si="29"/>
        <v/>
      </c>
      <c r="G194" s="190" t="str">
        <f t="shared" si="30"/>
        <v/>
      </c>
      <c r="H194" s="190"/>
      <c r="I194" s="190" t="str">
        <f t="shared" si="27"/>
        <v/>
      </c>
      <c r="J194" s="190" t="str">
        <f t="shared" si="27"/>
        <v/>
      </c>
      <c r="K194" s="190" t="str">
        <f t="shared" si="27"/>
        <v/>
      </c>
      <c r="L194" s="190" t="str">
        <f t="shared" si="27"/>
        <v/>
      </c>
      <c r="M194" s="190" t="str">
        <f t="shared" si="27"/>
        <v/>
      </c>
      <c r="N194" s="190" t="str">
        <f t="shared" si="27"/>
        <v/>
      </c>
      <c r="O194" s="190" t="str">
        <f t="shared" si="27"/>
        <v/>
      </c>
      <c r="P194" s="190" t="str">
        <f t="shared" si="27"/>
        <v/>
      </c>
      <c r="Q194" s="190" t="str">
        <f t="shared" si="27"/>
        <v/>
      </c>
      <c r="R194" s="210"/>
      <c r="S194" s="210"/>
      <c r="T194" s="194"/>
      <c r="U194" s="194"/>
      <c r="V194" s="193"/>
      <c r="W194" s="222"/>
      <c r="X194" s="213"/>
      <c r="Y194" s="228"/>
      <c r="Z194" s="195" t="str">
        <f t="shared" si="25"/>
        <v/>
      </c>
      <c r="AA194" s="217"/>
    </row>
    <row r="195" spans="1:27" hidden="1" x14ac:dyDescent="0.35">
      <c r="A195" s="190" t="str">
        <f t="shared" si="28"/>
        <v/>
      </c>
      <c r="B195" s="191"/>
      <c r="C195" s="192"/>
      <c r="D195" s="192"/>
      <c r="E195" s="193"/>
      <c r="F195" s="190" t="str">
        <f t="shared" si="29"/>
        <v/>
      </c>
      <c r="G195" s="190" t="str">
        <f t="shared" si="30"/>
        <v/>
      </c>
      <c r="H195" s="190"/>
      <c r="I195" s="190" t="str">
        <f t="shared" si="27"/>
        <v/>
      </c>
      <c r="J195" s="190" t="str">
        <f t="shared" si="27"/>
        <v/>
      </c>
      <c r="K195" s="190" t="str">
        <f t="shared" si="27"/>
        <v/>
      </c>
      <c r="L195" s="190" t="str">
        <f t="shared" si="27"/>
        <v/>
      </c>
      <c r="M195" s="190" t="str">
        <f t="shared" si="27"/>
        <v/>
      </c>
      <c r="N195" s="190" t="str">
        <f t="shared" si="27"/>
        <v/>
      </c>
      <c r="O195" s="190" t="str">
        <f t="shared" si="27"/>
        <v/>
      </c>
      <c r="P195" s="190" t="str">
        <f t="shared" si="27"/>
        <v/>
      </c>
      <c r="Q195" s="190" t="str">
        <f t="shared" si="27"/>
        <v/>
      </c>
      <c r="R195" s="210"/>
      <c r="S195" s="210"/>
      <c r="T195" s="194"/>
      <c r="U195" s="194"/>
      <c r="V195" s="193"/>
      <c r="W195" s="222"/>
      <c r="X195" s="213"/>
      <c r="Y195" s="228"/>
      <c r="Z195" s="195" t="str">
        <f t="shared" si="25"/>
        <v/>
      </c>
      <c r="AA195" s="217"/>
    </row>
    <row r="196" spans="1:27" hidden="1" x14ac:dyDescent="0.35">
      <c r="A196" s="190" t="str">
        <f t="shared" si="28"/>
        <v/>
      </c>
      <c r="B196" s="191"/>
      <c r="C196" s="192"/>
      <c r="D196" s="192"/>
      <c r="E196" s="193"/>
      <c r="F196" s="190" t="str">
        <f t="shared" si="29"/>
        <v/>
      </c>
      <c r="G196" s="190" t="str">
        <f t="shared" si="30"/>
        <v/>
      </c>
      <c r="H196" s="190"/>
      <c r="I196" s="190" t="str">
        <f t="shared" si="27"/>
        <v/>
      </c>
      <c r="J196" s="190" t="str">
        <f t="shared" si="27"/>
        <v/>
      </c>
      <c r="K196" s="190" t="str">
        <f t="shared" si="27"/>
        <v/>
      </c>
      <c r="L196" s="190" t="str">
        <f t="shared" si="27"/>
        <v/>
      </c>
      <c r="M196" s="190" t="str">
        <f t="shared" si="27"/>
        <v/>
      </c>
      <c r="N196" s="190" t="str">
        <f t="shared" si="27"/>
        <v/>
      </c>
      <c r="O196" s="190" t="str">
        <f t="shared" si="27"/>
        <v/>
      </c>
      <c r="P196" s="190" t="str">
        <f t="shared" si="27"/>
        <v/>
      </c>
      <c r="Q196" s="190" t="str">
        <f t="shared" si="27"/>
        <v/>
      </c>
      <c r="R196" s="210"/>
      <c r="S196" s="210"/>
      <c r="T196" s="194"/>
      <c r="U196" s="194"/>
      <c r="V196" s="193"/>
      <c r="W196" s="222"/>
      <c r="X196" s="213"/>
      <c r="Y196" s="228"/>
      <c r="Z196" s="195" t="str">
        <f t="shared" si="25"/>
        <v/>
      </c>
      <c r="AA196" s="217"/>
    </row>
    <row r="197" spans="1:27" hidden="1" x14ac:dyDescent="0.35">
      <c r="A197" s="190" t="str">
        <f t="shared" si="28"/>
        <v/>
      </c>
      <c r="B197" s="191"/>
      <c r="C197" s="192"/>
      <c r="D197" s="192"/>
      <c r="E197" s="193"/>
      <c r="F197" s="190" t="str">
        <f t="shared" si="29"/>
        <v/>
      </c>
      <c r="G197" s="190" t="str">
        <f t="shared" si="30"/>
        <v/>
      </c>
      <c r="H197" s="190"/>
      <c r="I197" s="190" t="str">
        <f t="shared" si="27"/>
        <v/>
      </c>
      <c r="J197" s="190" t="str">
        <f t="shared" si="27"/>
        <v/>
      </c>
      <c r="K197" s="190" t="str">
        <f t="shared" si="27"/>
        <v/>
      </c>
      <c r="L197" s="190" t="str">
        <f t="shared" si="27"/>
        <v/>
      </c>
      <c r="M197" s="190" t="str">
        <f t="shared" si="27"/>
        <v/>
      </c>
      <c r="N197" s="190" t="str">
        <f t="shared" si="27"/>
        <v/>
      </c>
      <c r="O197" s="190" t="str">
        <f t="shared" si="27"/>
        <v/>
      </c>
      <c r="P197" s="190" t="str">
        <f t="shared" si="27"/>
        <v/>
      </c>
      <c r="Q197" s="190" t="str">
        <f t="shared" si="27"/>
        <v/>
      </c>
      <c r="R197" s="210"/>
      <c r="S197" s="210"/>
      <c r="T197" s="194"/>
      <c r="U197" s="194"/>
      <c r="V197" s="193"/>
      <c r="W197" s="222"/>
      <c r="X197" s="213"/>
      <c r="Y197" s="228"/>
      <c r="Z197" s="195" t="str">
        <f t="shared" si="25"/>
        <v/>
      </c>
      <c r="AA197" s="217"/>
    </row>
    <row r="198" spans="1:27" hidden="1" x14ac:dyDescent="0.35">
      <c r="A198" s="190" t="str">
        <f t="shared" si="28"/>
        <v/>
      </c>
      <c r="B198" s="191"/>
      <c r="C198" s="192"/>
      <c r="D198" s="192"/>
      <c r="E198" s="193"/>
      <c r="F198" s="190" t="str">
        <f t="shared" si="29"/>
        <v/>
      </c>
      <c r="G198" s="190" t="str">
        <f t="shared" si="30"/>
        <v/>
      </c>
      <c r="H198" s="190"/>
      <c r="I198" s="190" t="str">
        <f t="shared" si="27"/>
        <v/>
      </c>
      <c r="J198" s="190" t="str">
        <f t="shared" si="27"/>
        <v/>
      </c>
      <c r="K198" s="190" t="str">
        <f t="shared" si="27"/>
        <v/>
      </c>
      <c r="L198" s="190" t="str">
        <f t="shared" si="27"/>
        <v/>
      </c>
      <c r="M198" s="190" t="str">
        <f t="shared" si="27"/>
        <v/>
      </c>
      <c r="N198" s="190" t="str">
        <f t="shared" si="27"/>
        <v/>
      </c>
      <c r="O198" s="190" t="str">
        <f t="shared" si="27"/>
        <v/>
      </c>
      <c r="P198" s="190" t="str">
        <f t="shared" si="27"/>
        <v/>
      </c>
      <c r="Q198" s="190" t="str">
        <f t="shared" si="27"/>
        <v/>
      </c>
      <c r="R198" s="210"/>
      <c r="S198" s="210"/>
      <c r="T198" s="194"/>
      <c r="U198" s="194"/>
      <c r="V198" s="193"/>
      <c r="W198" s="222"/>
      <c r="X198" s="213"/>
      <c r="Y198" s="228"/>
      <c r="Z198" s="195" t="str">
        <f t="shared" si="25"/>
        <v/>
      </c>
      <c r="AA198" s="217"/>
    </row>
    <row r="199" spans="1:27" hidden="1" x14ac:dyDescent="0.35">
      <c r="A199" s="190" t="str">
        <f t="shared" si="28"/>
        <v/>
      </c>
      <c r="B199" s="191"/>
      <c r="C199" s="192"/>
      <c r="D199" s="192"/>
      <c r="E199" s="193"/>
      <c r="F199" s="190" t="str">
        <f t="shared" si="29"/>
        <v/>
      </c>
      <c r="G199" s="190" t="str">
        <f t="shared" si="30"/>
        <v/>
      </c>
      <c r="H199" s="190"/>
      <c r="I199" s="190" t="str">
        <f t="shared" si="27"/>
        <v/>
      </c>
      <c r="J199" s="190" t="str">
        <f t="shared" si="27"/>
        <v/>
      </c>
      <c r="K199" s="190" t="str">
        <f t="shared" si="27"/>
        <v/>
      </c>
      <c r="L199" s="190" t="str">
        <f t="shared" si="27"/>
        <v/>
      </c>
      <c r="M199" s="190" t="str">
        <f t="shared" si="27"/>
        <v/>
      </c>
      <c r="N199" s="190" t="str">
        <f t="shared" si="27"/>
        <v/>
      </c>
      <c r="O199" s="190" t="str">
        <f t="shared" si="27"/>
        <v/>
      </c>
      <c r="P199" s="190" t="str">
        <f t="shared" si="27"/>
        <v/>
      </c>
      <c r="Q199" s="190" t="str">
        <f t="shared" si="27"/>
        <v/>
      </c>
      <c r="R199" s="210"/>
      <c r="S199" s="210"/>
      <c r="T199" s="194"/>
      <c r="U199" s="194"/>
      <c r="V199" s="193"/>
      <c r="W199" s="222"/>
      <c r="X199" s="213"/>
      <c r="Y199" s="228"/>
      <c r="Z199" s="195" t="str">
        <f t="shared" si="25"/>
        <v/>
      </c>
      <c r="AA199" s="217"/>
    </row>
    <row r="200" spans="1:27" hidden="1" x14ac:dyDescent="0.35">
      <c r="A200" s="190" t="str">
        <f t="shared" si="28"/>
        <v/>
      </c>
      <c r="B200" s="191"/>
      <c r="C200" s="192"/>
      <c r="D200" s="192"/>
      <c r="E200" s="193"/>
      <c r="F200" s="190" t="str">
        <f t="shared" si="29"/>
        <v/>
      </c>
      <c r="G200" s="190" t="str">
        <f t="shared" si="30"/>
        <v/>
      </c>
      <c r="H200" s="190"/>
      <c r="I200" s="190" t="str">
        <f t="shared" si="27"/>
        <v/>
      </c>
      <c r="J200" s="190" t="str">
        <f t="shared" si="27"/>
        <v/>
      </c>
      <c r="K200" s="190" t="str">
        <f t="shared" si="27"/>
        <v/>
      </c>
      <c r="L200" s="190" t="str">
        <f t="shared" si="27"/>
        <v/>
      </c>
      <c r="M200" s="190" t="str">
        <f t="shared" si="27"/>
        <v/>
      </c>
      <c r="N200" s="190" t="str">
        <f t="shared" si="27"/>
        <v/>
      </c>
      <c r="O200" s="190" t="str">
        <f t="shared" si="27"/>
        <v/>
      </c>
      <c r="P200" s="190" t="str">
        <f t="shared" si="27"/>
        <v/>
      </c>
      <c r="Q200" s="190" t="str">
        <f t="shared" si="27"/>
        <v/>
      </c>
      <c r="R200" s="210"/>
      <c r="S200" s="210"/>
      <c r="T200" s="194"/>
      <c r="U200" s="194"/>
      <c r="V200" s="193"/>
      <c r="W200" s="222"/>
      <c r="X200" s="213"/>
      <c r="Y200" s="228"/>
      <c r="Z200" s="195" t="str">
        <f t="shared" si="25"/>
        <v/>
      </c>
      <c r="AA200" s="217"/>
    </row>
    <row r="201" spans="1:27" hidden="1" x14ac:dyDescent="0.35">
      <c r="A201" s="190" t="str">
        <f t="shared" si="28"/>
        <v/>
      </c>
      <c r="B201" s="191"/>
      <c r="C201" s="192"/>
      <c r="D201" s="192"/>
      <c r="E201" s="193"/>
      <c r="F201" s="190" t="str">
        <f t="shared" si="29"/>
        <v/>
      </c>
      <c r="G201" s="190" t="str">
        <f t="shared" si="30"/>
        <v/>
      </c>
      <c r="H201" s="190"/>
      <c r="I201" s="190" t="str">
        <f t="shared" si="27"/>
        <v/>
      </c>
      <c r="J201" s="190" t="str">
        <f t="shared" si="27"/>
        <v/>
      </c>
      <c r="K201" s="190" t="str">
        <f t="shared" si="27"/>
        <v/>
      </c>
      <c r="L201" s="190" t="str">
        <f t="shared" si="27"/>
        <v/>
      </c>
      <c r="M201" s="190" t="str">
        <f t="shared" si="27"/>
        <v/>
      </c>
      <c r="N201" s="190" t="str">
        <f t="shared" si="27"/>
        <v/>
      </c>
      <c r="O201" s="190" t="str">
        <f t="shared" si="27"/>
        <v/>
      </c>
      <c r="P201" s="190" t="str">
        <f t="shared" si="27"/>
        <v/>
      </c>
      <c r="Q201" s="190" t="str">
        <f t="shared" si="27"/>
        <v/>
      </c>
      <c r="R201" s="210"/>
      <c r="S201" s="210"/>
      <c r="T201" s="194"/>
      <c r="U201" s="194"/>
      <c r="V201" s="193"/>
      <c r="W201" s="222"/>
      <c r="X201" s="213"/>
      <c r="Y201" s="228"/>
      <c r="Z201" s="195" t="str">
        <f t="shared" si="25"/>
        <v/>
      </c>
      <c r="AA201" s="217"/>
    </row>
    <row r="202" spans="1:27" hidden="1" x14ac:dyDescent="0.35">
      <c r="A202" s="190" t="str">
        <f t="shared" si="28"/>
        <v/>
      </c>
      <c r="B202" s="191"/>
      <c r="C202" s="192"/>
      <c r="D202" s="192"/>
      <c r="E202" s="193"/>
      <c r="F202" s="190" t="str">
        <f t="shared" si="29"/>
        <v/>
      </c>
      <c r="G202" s="190" t="str">
        <f t="shared" si="30"/>
        <v/>
      </c>
      <c r="H202" s="190"/>
      <c r="I202" s="190" t="str">
        <f t="shared" si="27"/>
        <v/>
      </c>
      <c r="J202" s="190" t="str">
        <f t="shared" si="27"/>
        <v/>
      </c>
      <c r="K202" s="190" t="str">
        <f t="shared" si="27"/>
        <v/>
      </c>
      <c r="L202" s="190" t="str">
        <f t="shared" si="27"/>
        <v/>
      </c>
      <c r="M202" s="190" t="str">
        <f t="shared" si="27"/>
        <v/>
      </c>
      <c r="N202" s="190" t="str">
        <f t="shared" si="27"/>
        <v/>
      </c>
      <c r="O202" s="190" t="str">
        <f t="shared" si="27"/>
        <v/>
      </c>
      <c r="P202" s="190" t="str">
        <f t="shared" si="27"/>
        <v/>
      </c>
      <c r="Q202" s="190" t="str">
        <f t="shared" si="27"/>
        <v/>
      </c>
      <c r="R202" s="210"/>
      <c r="S202" s="210"/>
      <c r="T202" s="194"/>
      <c r="U202" s="194"/>
      <c r="V202" s="193"/>
      <c r="W202" s="222"/>
      <c r="X202" s="213"/>
      <c r="Y202" s="228"/>
      <c r="Z202" s="195" t="str">
        <f t="shared" si="25"/>
        <v/>
      </c>
      <c r="AA202" s="217"/>
    </row>
    <row r="203" spans="1:27" hidden="1" x14ac:dyDescent="0.35">
      <c r="A203" s="190" t="str">
        <f t="shared" si="28"/>
        <v/>
      </c>
      <c r="B203" s="191"/>
      <c r="C203" s="192"/>
      <c r="D203" s="192"/>
      <c r="E203" s="193"/>
      <c r="F203" s="190" t="str">
        <f t="shared" si="29"/>
        <v/>
      </c>
      <c r="G203" s="190" t="str">
        <f t="shared" si="30"/>
        <v/>
      </c>
      <c r="H203" s="190"/>
      <c r="I203" s="190" t="str">
        <f t="shared" si="27"/>
        <v/>
      </c>
      <c r="J203" s="190" t="str">
        <f t="shared" si="27"/>
        <v/>
      </c>
      <c r="K203" s="190" t="str">
        <f t="shared" si="27"/>
        <v/>
      </c>
      <c r="L203" s="190" t="str">
        <f t="shared" si="27"/>
        <v/>
      </c>
      <c r="M203" s="190" t="str">
        <f t="shared" si="27"/>
        <v/>
      </c>
      <c r="N203" s="190" t="str">
        <f t="shared" si="27"/>
        <v/>
      </c>
      <c r="O203" s="190" t="str">
        <f t="shared" si="27"/>
        <v/>
      </c>
      <c r="P203" s="190" t="str">
        <f t="shared" si="27"/>
        <v/>
      </c>
      <c r="Q203" s="190" t="str">
        <f t="shared" si="27"/>
        <v/>
      </c>
      <c r="R203" s="210"/>
      <c r="S203" s="210"/>
      <c r="T203" s="194"/>
      <c r="U203" s="194"/>
      <c r="V203" s="193"/>
      <c r="W203" s="222"/>
      <c r="X203" s="213"/>
      <c r="Y203" s="228"/>
      <c r="Z203" s="195" t="str">
        <f t="shared" si="25"/>
        <v/>
      </c>
      <c r="AA203" s="217"/>
    </row>
    <row r="204" spans="1:27" hidden="1" x14ac:dyDescent="0.35">
      <c r="A204" s="190" t="str">
        <f t="shared" si="28"/>
        <v/>
      </c>
      <c r="B204" s="191"/>
      <c r="C204" s="192"/>
      <c r="D204" s="192"/>
      <c r="E204" s="193"/>
      <c r="F204" s="190" t="str">
        <f t="shared" si="29"/>
        <v/>
      </c>
      <c r="G204" s="190" t="str">
        <f t="shared" si="30"/>
        <v/>
      </c>
      <c r="H204" s="190"/>
      <c r="I204" s="190" t="str">
        <f t="shared" si="27"/>
        <v/>
      </c>
      <c r="J204" s="190" t="str">
        <f t="shared" si="27"/>
        <v/>
      </c>
      <c r="K204" s="190" t="str">
        <f t="shared" si="27"/>
        <v/>
      </c>
      <c r="L204" s="190" t="str">
        <f t="shared" si="27"/>
        <v/>
      </c>
      <c r="M204" s="190" t="str">
        <f t="shared" si="27"/>
        <v/>
      </c>
      <c r="N204" s="190" t="str">
        <f t="shared" si="27"/>
        <v/>
      </c>
      <c r="O204" s="190" t="str">
        <f t="shared" si="27"/>
        <v/>
      </c>
      <c r="P204" s="190" t="str">
        <f t="shared" si="27"/>
        <v/>
      </c>
      <c r="Q204" s="190" t="str">
        <f t="shared" si="27"/>
        <v/>
      </c>
      <c r="R204" s="210"/>
      <c r="S204" s="210"/>
      <c r="T204" s="194"/>
      <c r="U204" s="194"/>
      <c r="V204" s="193"/>
      <c r="W204" s="222"/>
      <c r="X204" s="213"/>
      <c r="Y204" s="228"/>
      <c r="Z204" s="195" t="str">
        <f t="shared" si="25"/>
        <v/>
      </c>
      <c r="AA204" s="217"/>
    </row>
    <row r="205" spans="1:27" hidden="1" x14ac:dyDescent="0.35">
      <c r="A205" s="190" t="str">
        <f t="shared" si="28"/>
        <v/>
      </c>
      <c r="B205" s="191"/>
      <c r="C205" s="192"/>
      <c r="D205" s="192"/>
      <c r="E205" s="193"/>
      <c r="F205" s="190" t="str">
        <f t="shared" si="29"/>
        <v/>
      </c>
      <c r="G205" s="190" t="str">
        <f t="shared" si="30"/>
        <v/>
      </c>
      <c r="H205" s="190"/>
      <c r="I205" s="190" t="str">
        <f t="shared" si="27"/>
        <v/>
      </c>
      <c r="J205" s="190" t="str">
        <f t="shared" si="27"/>
        <v/>
      </c>
      <c r="K205" s="190" t="str">
        <f t="shared" si="27"/>
        <v/>
      </c>
      <c r="L205" s="190" t="str">
        <f t="shared" si="27"/>
        <v/>
      </c>
      <c r="M205" s="190" t="str">
        <f t="shared" si="27"/>
        <v/>
      </c>
      <c r="N205" s="190" t="str">
        <f t="shared" si="27"/>
        <v/>
      </c>
      <c r="O205" s="190" t="str">
        <f t="shared" si="27"/>
        <v/>
      </c>
      <c r="P205" s="190" t="str">
        <f t="shared" si="27"/>
        <v/>
      </c>
      <c r="Q205" s="190" t="str">
        <f t="shared" si="27"/>
        <v/>
      </c>
      <c r="R205" s="210"/>
      <c r="S205" s="210"/>
      <c r="T205" s="194"/>
      <c r="U205" s="194"/>
      <c r="V205" s="193"/>
      <c r="W205" s="222"/>
      <c r="X205" s="213"/>
      <c r="Y205" s="228"/>
      <c r="Z205" s="195" t="str">
        <f t="shared" si="25"/>
        <v/>
      </c>
      <c r="AA205" s="217"/>
    </row>
    <row r="206" spans="1:27" hidden="1" x14ac:dyDescent="0.35">
      <c r="A206" s="190" t="str">
        <f t="shared" si="28"/>
        <v/>
      </c>
      <c r="B206" s="191"/>
      <c r="C206" s="192"/>
      <c r="D206" s="192"/>
      <c r="E206" s="193"/>
      <c r="F206" s="190" t="str">
        <f t="shared" si="29"/>
        <v/>
      </c>
      <c r="G206" s="190" t="str">
        <f t="shared" si="30"/>
        <v/>
      </c>
      <c r="H206" s="190"/>
      <c r="I206" s="190" t="str">
        <f t="shared" si="27"/>
        <v/>
      </c>
      <c r="J206" s="190" t="str">
        <f t="shared" si="27"/>
        <v/>
      </c>
      <c r="K206" s="190" t="str">
        <f t="shared" si="27"/>
        <v/>
      </c>
      <c r="L206" s="190" t="str">
        <f t="shared" si="27"/>
        <v/>
      </c>
      <c r="M206" s="190" t="str">
        <f t="shared" si="27"/>
        <v/>
      </c>
      <c r="N206" s="190" t="str">
        <f t="shared" si="27"/>
        <v/>
      </c>
      <c r="O206" s="190" t="str">
        <f t="shared" si="27"/>
        <v/>
      </c>
      <c r="P206" s="190" t="str">
        <f t="shared" si="27"/>
        <v/>
      </c>
      <c r="Q206" s="190" t="str">
        <f t="shared" si="27"/>
        <v/>
      </c>
      <c r="R206" s="210"/>
      <c r="S206" s="210"/>
      <c r="T206" s="194"/>
      <c r="U206" s="194"/>
      <c r="V206" s="193"/>
      <c r="W206" s="222"/>
      <c r="X206" s="213"/>
      <c r="Y206" s="228"/>
      <c r="Z206" s="195" t="str">
        <f t="shared" si="25"/>
        <v/>
      </c>
      <c r="AA206" s="217"/>
    </row>
    <row r="207" spans="1:27" hidden="1" x14ac:dyDescent="0.35">
      <c r="A207" s="190" t="str">
        <f t="shared" si="28"/>
        <v/>
      </c>
      <c r="B207" s="191"/>
      <c r="C207" s="192"/>
      <c r="D207" s="192"/>
      <c r="E207" s="193"/>
      <c r="F207" s="190" t="str">
        <f t="shared" si="29"/>
        <v/>
      </c>
      <c r="G207" s="190" t="str">
        <f t="shared" si="30"/>
        <v/>
      </c>
      <c r="H207" s="190"/>
      <c r="I207" s="190" t="str">
        <f t="shared" si="27"/>
        <v/>
      </c>
      <c r="J207" s="190" t="str">
        <f t="shared" si="27"/>
        <v/>
      </c>
      <c r="K207" s="190" t="str">
        <f t="shared" si="27"/>
        <v/>
      </c>
      <c r="L207" s="190" t="str">
        <f t="shared" si="27"/>
        <v/>
      </c>
      <c r="M207" s="190" t="str">
        <f t="shared" si="27"/>
        <v/>
      </c>
      <c r="N207" s="190" t="str">
        <f t="shared" si="27"/>
        <v/>
      </c>
      <c r="O207" s="190" t="str">
        <f t="shared" si="27"/>
        <v/>
      </c>
      <c r="P207" s="190" t="str">
        <f t="shared" si="27"/>
        <v/>
      </c>
      <c r="Q207" s="190" t="str">
        <f t="shared" si="27"/>
        <v/>
      </c>
      <c r="R207" s="210"/>
      <c r="S207" s="210"/>
      <c r="T207" s="194"/>
      <c r="U207" s="194"/>
      <c r="V207" s="193"/>
      <c r="W207" s="222"/>
      <c r="X207" s="213"/>
      <c r="Y207" s="228"/>
      <c r="Z207" s="195" t="str">
        <f t="shared" si="25"/>
        <v/>
      </c>
      <c r="AA207" s="217"/>
    </row>
    <row r="208" spans="1:27" hidden="1" x14ac:dyDescent="0.35">
      <c r="A208" s="190" t="str">
        <f t="shared" si="28"/>
        <v/>
      </c>
      <c r="B208" s="191"/>
      <c r="C208" s="192"/>
      <c r="D208" s="192"/>
      <c r="E208" s="193"/>
      <c r="F208" s="190" t="str">
        <f t="shared" si="29"/>
        <v/>
      </c>
      <c r="G208" s="190" t="str">
        <f t="shared" si="30"/>
        <v/>
      </c>
      <c r="H208" s="190"/>
      <c r="I208" s="190" t="str">
        <f t="shared" si="27"/>
        <v/>
      </c>
      <c r="J208" s="190" t="str">
        <f t="shared" si="27"/>
        <v/>
      </c>
      <c r="K208" s="190" t="str">
        <f t="shared" si="27"/>
        <v/>
      </c>
      <c r="L208" s="190" t="str">
        <f t="shared" si="27"/>
        <v/>
      </c>
      <c r="M208" s="190" t="str">
        <f t="shared" si="27"/>
        <v/>
      </c>
      <c r="N208" s="190" t="str">
        <f t="shared" si="27"/>
        <v/>
      </c>
      <c r="O208" s="190" t="str">
        <f t="shared" si="27"/>
        <v/>
      </c>
      <c r="P208" s="190" t="str">
        <f t="shared" si="27"/>
        <v/>
      </c>
      <c r="Q208" s="190" t="str">
        <f t="shared" si="27"/>
        <v/>
      </c>
      <c r="R208" s="210"/>
      <c r="S208" s="210"/>
      <c r="T208" s="194"/>
      <c r="U208" s="194"/>
      <c r="V208" s="193"/>
      <c r="W208" s="222"/>
      <c r="X208" s="213"/>
      <c r="Y208" s="228"/>
      <c r="Z208" s="195" t="str">
        <f t="shared" si="25"/>
        <v/>
      </c>
      <c r="AA208" s="217"/>
    </row>
    <row r="209" spans="1:27" hidden="1" x14ac:dyDescent="0.35">
      <c r="A209" s="190" t="str">
        <f t="shared" si="28"/>
        <v/>
      </c>
      <c r="B209" s="191"/>
      <c r="C209" s="192"/>
      <c r="D209" s="192"/>
      <c r="E209" s="193"/>
      <c r="F209" s="190" t="str">
        <f t="shared" si="29"/>
        <v/>
      </c>
      <c r="G209" s="190" t="str">
        <f t="shared" si="30"/>
        <v/>
      </c>
      <c r="H209" s="190"/>
      <c r="I209" s="190" t="str">
        <f t="shared" si="27"/>
        <v/>
      </c>
      <c r="J209" s="190" t="str">
        <f t="shared" si="27"/>
        <v/>
      </c>
      <c r="K209" s="190" t="str">
        <f t="shared" si="27"/>
        <v/>
      </c>
      <c r="L209" s="190" t="str">
        <f t="shared" si="27"/>
        <v/>
      </c>
      <c r="M209" s="190" t="str">
        <f t="shared" si="27"/>
        <v/>
      </c>
      <c r="N209" s="190" t="str">
        <f t="shared" si="27"/>
        <v/>
      </c>
      <c r="O209" s="190" t="str">
        <f t="shared" si="27"/>
        <v/>
      </c>
      <c r="P209" s="190" t="str">
        <f t="shared" si="27"/>
        <v/>
      </c>
      <c r="Q209" s="190" t="str">
        <f t="shared" si="27"/>
        <v/>
      </c>
      <c r="R209" s="210"/>
      <c r="S209" s="210"/>
      <c r="T209" s="194"/>
      <c r="U209" s="194"/>
      <c r="V209" s="193"/>
      <c r="W209" s="222"/>
      <c r="X209" s="213"/>
      <c r="Y209" s="228"/>
      <c r="Z209" s="195" t="str">
        <f t="shared" si="25"/>
        <v/>
      </c>
      <c r="AA209" s="217"/>
    </row>
    <row r="210" spans="1:27" hidden="1" x14ac:dyDescent="0.35">
      <c r="A210" s="190" t="str">
        <f t="shared" si="28"/>
        <v/>
      </c>
      <c r="B210" s="191"/>
      <c r="C210" s="192"/>
      <c r="D210" s="192"/>
      <c r="E210" s="193"/>
      <c r="F210" s="190" t="str">
        <f t="shared" si="29"/>
        <v/>
      </c>
      <c r="G210" s="190" t="str">
        <f t="shared" si="30"/>
        <v/>
      </c>
      <c r="H210" s="190"/>
      <c r="I210" s="190" t="str">
        <f t="shared" si="27"/>
        <v/>
      </c>
      <c r="J210" s="190" t="str">
        <f t="shared" si="27"/>
        <v/>
      </c>
      <c r="K210" s="190" t="str">
        <f t="shared" si="27"/>
        <v/>
      </c>
      <c r="L210" s="190" t="str">
        <f t="shared" si="27"/>
        <v/>
      </c>
      <c r="M210" s="190" t="str">
        <f t="shared" si="27"/>
        <v/>
      </c>
      <c r="N210" s="190" t="str">
        <f t="shared" si="27"/>
        <v/>
      </c>
      <c r="O210" s="190" t="str">
        <f t="shared" si="27"/>
        <v/>
      </c>
      <c r="P210" s="190" t="str">
        <f t="shared" si="27"/>
        <v/>
      </c>
      <c r="Q210" s="190" t="str">
        <f t="shared" si="27"/>
        <v/>
      </c>
      <c r="R210" s="210"/>
      <c r="S210" s="210"/>
      <c r="T210" s="194"/>
      <c r="U210" s="194"/>
      <c r="V210" s="193"/>
      <c r="W210" s="222"/>
      <c r="X210" s="213"/>
      <c r="Y210" s="228"/>
      <c r="Z210" s="195" t="str">
        <f t="shared" si="25"/>
        <v/>
      </c>
      <c r="AA210" s="217"/>
    </row>
    <row r="211" spans="1:27" hidden="1" x14ac:dyDescent="0.35">
      <c r="A211" s="190" t="str">
        <f t="shared" si="28"/>
        <v/>
      </c>
      <c r="B211" s="191"/>
      <c r="C211" s="192"/>
      <c r="D211" s="192"/>
      <c r="E211" s="193"/>
      <c r="F211" s="190" t="str">
        <f t="shared" si="29"/>
        <v/>
      </c>
      <c r="G211" s="190" t="str">
        <f t="shared" si="30"/>
        <v/>
      </c>
      <c r="H211" s="190"/>
      <c r="I211" s="190" t="str">
        <f t="shared" si="27"/>
        <v/>
      </c>
      <c r="J211" s="190" t="str">
        <f t="shared" si="27"/>
        <v/>
      </c>
      <c r="K211" s="190" t="str">
        <f t="shared" si="27"/>
        <v/>
      </c>
      <c r="L211" s="190" t="str">
        <f t="shared" ref="I211:Q239" si="31">IF(ISERR(SEARCH(L$3,$H211)),"",1)</f>
        <v/>
      </c>
      <c r="M211" s="190" t="str">
        <f t="shared" si="31"/>
        <v/>
      </c>
      <c r="N211" s="190" t="str">
        <f t="shared" si="31"/>
        <v/>
      </c>
      <c r="O211" s="190" t="str">
        <f t="shared" si="31"/>
        <v/>
      </c>
      <c r="P211" s="190" t="str">
        <f t="shared" si="31"/>
        <v/>
      </c>
      <c r="Q211" s="190" t="str">
        <f t="shared" si="31"/>
        <v/>
      </c>
      <c r="R211" s="210"/>
      <c r="S211" s="210"/>
      <c r="T211" s="194"/>
      <c r="U211" s="194"/>
      <c r="V211" s="193"/>
      <c r="W211" s="222"/>
      <c r="X211" s="213"/>
      <c r="Y211" s="228"/>
      <c r="Z211" s="195" t="str">
        <f t="shared" si="25"/>
        <v/>
      </c>
      <c r="AA211" s="217"/>
    </row>
    <row r="212" spans="1:27" hidden="1" x14ac:dyDescent="0.35">
      <c r="A212" s="190" t="str">
        <f t="shared" si="28"/>
        <v/>
      </c>
      <c r="B212" s="191"/>
      <c r="C212" s="192"/>
      <c r="D212" s="192"/>
      <c r="E212" s="193"/>
      <c r="F212" s="190" t="str">
        <f t="shared" si="29"/>
        <v/>
      </c>
      <c r="G212" s="190" t="str">
        <f t="shared" si="30"/>
        <v/>
      </c>
      <c r="H212" s="190"/>
      <c r="I212" s="190" t="str">
        <f t="shared" si="31"/>
        <v/>
      </c>
      <c r="J212" s="190" t="str">
        <f t="shared" si="31"/>
        <v/>
      </c>
      <c r="K212" s="190" t="str">
        <f t="shared" si="31"/>
        <v/>
      </c>
      <c r="L212" s="190" t="str">
        <f t="shared" si="31"/>
        <v/>
      </c>
      <c r="M212" s="190" t="str">
        <f t="shared" si="31"/>
        <v/>
      </c>
      <c r="N212" s="190" t="str">
        <f t="shared" si="31"/>
        <v/>
      </c>
      <c r="O212" s="190" t="str">
        <f t="shared" si="31"/>
        <v/>
      </c>
      <c r="P212" s="190" t="str">
        <f t="shared" si="31"/>
        <v/>
      </c>
      <c r="Q212" s="190" t="str">
        <f t="shared" si="31"/>
        <v/>
      </c>
      <c r="R212" s="210"/>
      <c r="S212" s="210"/>
      <c r="T212" s="194"/>
      <c r="U212" s="194"/>
      <c r="V212" s="193"/>
      <c r="W212" s="222"/>
      <c r="X212" s="213"/>
      <c r="Y212" s="228"/>
      <c r="Z212" s="195" t="str">
        <f t="shared" si="25"/>
        <v/>
      </c>
      <c r="AA212" s="217"/>
    </row>
    <row r="213" spans="1:27" hidden="1" x14ac:dyDescent="0.35">
      <c r="A213" s="190" t="str">
        <f t="shared" si="28"/>
        <v/>
      </c>
      <c r="B213" s="191"/>
      <c r="C213" s="192"/>
      <c r="D213" s="192"/>
      <c r="E213" s="193"/>
      <c r="F213" s="190" t="str">
        <f t="shared" si="29"/>
        <v/>
      </c>
      <c r="G213" s="190" t="str">
        <f t="shared" si="30"/>
        <v/>
      </c>
      <c r="H213" s="190"/>
      <c r="I213" s="190" t="str">
        <f t="shared" si="31"/>
        <v/>
      </c>
      <c r="J213" s="190" t="str">
        <f t="shared" si="31"/>
        <v/>
      </c>
      <c r="K213" s="190" t="str">
        <f t="shared" si="31"/>
        <v/>
      </c>
      <c r="L213" s="190" t="str">
        <f t="shared" si="31"/>
        <v/>
      </c>
      <c r="M213" s="190" t="str">
        <f t="shared" si="31"/>
        <v/>
      </c>
      <c r="N213" s="190" t="str">
        <f t="shared" si="31"/>
        <v/>
      </c>
      <c r="O213" s="190" t="str">
        <f t="shared" si="31"/>
        <v/>
      </c>
      <c r="P213" s="190" t="str">
        <f t="shared" si="31"/>
        <v/>
      </c>
      <c r="Q213" s="190" t="str">
        <f t="shared" si="31"/>
        <v/>
      </c>
      <c r="R213" s="210"/>
      <c r="S213" s="210"/>
      <c r="T213" s="194"/>
      <c r="U213" s="194"/>
      <c r="V213" s="193"/>
      <c r="W213" s="222"/>
      <c r="X213" s="213"/>
      <c r="Y213" s="228"/>
      <c r="Z213" s="195" t="str">
        <f t="shared" ref="Z213:Z255" si="32">IF(OR(ISBLANK(C213),C213="T"),"",IF(ISBLANK(X213),W213&amp;"; "&amp;Y213,W213&amp;"; "&amp;X213&amp;"; "&amp;Y213))</f>
        <v/>
      </c>
      <c r="AA213" s="217"/>
    </row>
    <row r="214" spans="1:27" hidden="1" x14ac:dyDescent="0.35">
      <c r="A214" s="190" t="str">
        <f t="shared" si="28"/>
        <v/>
      </c>
      <c r="B214" s="191"/>
      <c r="C214" s="192"/>
      <c r="D214" s="192"/>
      <c r="E214" s="193"/>
      <c r="F214" s="190" t="str">
        <f t="shared" si="29"/>
        <v/>
      </c>
      <c r="G214" s="190" t="str">
        <f t="shared" si="30"/>
        <v/>
      </c>
      <c r="H214" s="190"/>
      <c r="I214" s="190" t="str">
        <f t="shared" si="31"/>
        <v/>
      </c>
      <c r="J214" s="190" t="str">
        <f t="shared" si="31"/>
        <v/>
      </c>
      <c r="K214" s="190" t="str">
        <f t="shared" si="31"/>
        <v/>
      </c>
      <c r="L214" s="190" t="str">
        <f t="shared" si="31"/>
        <v/>
      </c>
      <c r="M214" s="190" t="str">
        <f t="shared" si="31"/>
        <v/>
      </c>
      <c r="N214" s="190" t="str">
        <f t="shared" si="31"/>
        <v/>
      </c>
      <c r="O214" s="190" t="str">
        <f t="shared" si="31"/>
        <v/>
      </c>
      <c r="P214" s="190" t="str">
        <f t="shared" si="31"/>
        <v/>
      </c>
      <c r="Q214" s="190" t="str">
        <f t="shared" si="31"/>
        <v/>
      </c>
      <c r="R214" s="210"/>
      <c r="S214" s="210"/>
      <c r="T214" s="194"/>
      <c r="U214" s="194"/>
      <c r="V214" s="193"/>
      <c r="W214" s="222"/>
      <c r="X214" s="213"/>
      <c r="Y214" s="228"/>
      <c r="Z214" s="195" t="str">
        <f t="shared" si="32"/>
        <v/>
      </c>
      <c r="AA214" s="217"/>
    </row>
    <row r="215" spans="1:27" hidden="1" x14ac:dyDescent="0.35">
      <c r="A215" s="190" t="str">
        <f t="shared" si="28"/>
        <v/>
      </c>
      <c r="B215" s="191"/>
      <c r="C215" s="192"/>
      <c r="D215" s="192"/>
      <c r="E215" s="193"/>
      <c r="F215" s="190" t="str">
        <f t="shared" si="29"/>
        <v/>
      </c>
      <c r="G215" s="190" t="str">
        <f t="shared" si="30"/>
        <v/>
      </c>
      <c r="H215" s="190"/>
      <c r="I215" s="190" t="str">
        <f t="shared" si="31"/>
        <v/>
      </c>
      <c r="J215" s="190" t="str">
        <f t="shared" si="31"/>
        <v/>
      </c>
      <c r="K215" s="190" t="str">
        <f t="shared" si="31"/>
        <v/>
      </c>
      <c r="L215" s="190" t="str">
        <f t="shared" si="31"/>
        <v/>
      </c>
      <c r="M215" s="190" t="str">
        <f t="shared" si="31"/>
        <v/>
      </c>
      <c r="N215" s="190" t="str">
        <f t="shared" si="31"/>
        <v/>
      </c>
      <c r="O215" s="190" t="str">
        <f t="shared" si="31"/>
        <v/>
      </c>
      <c r="P215" s="190" t="str">
        <f t="shared" si="31"/>
        <v/>
      </c>
      <c r="Q215" s="190" t="str">
        <f t="shared" si="31"/>
        <v/>
      </c>
      <c r="R215" s="210"/>
      <c r="S215" s="210"/>
      <c r="T215" s="194"/>
      <c r="U215" s="194"/>
      <c r="V215" s="193"/>
      <c r="W215" s="222"/>
      <c r="X215" s="213"/>
      <c r="Y215" s="228"/>
      <c r="Z215" s="195" t="str">
        <f t="shared" si="32"/>
        <v/>
      </c>
      <c r="AA215" s="217"/>
    </row>
    <row r="216" spans="1:27" hidden="1" x14ac:dyDescent="0.35">
      <c r="A216" s="190" t="str">
        <f t="shared" si="28"/>
        <v/>
      </c>
      <c r="B216" s="191"/>
      <c r="C216" s="192"/>
      <c r="D216" s="192"/>
      <c r="E216" s="193"/>
      <c r="F216" s="190" t="str">
        <f t="shared" si="29"/>
        <v/>
      </c>
      <c r="G216" s="190" t="str">
        <f t="shared" si="30"/>
        <v/>
      </c>
      <c r="H216" s="190"/>
      <c r="I216" s="190" t="str">
        <f t="shared" si="31"/>
        <v/>
      </c>
      <c r="J216" s="190" t="str">
        <f t="shared" si="31"/>
        <v/>
      </c>
      <c r="K216" s="190" t="str">
        <f t="shared" si="31"/>
        <v/>
      </c>
      <c r="L216" s="190" t="str">
        <f t="shared" si="31"/>
        <v/>
      </c>
      <c r="M216" s="190" t="str">
        <f t="shared" si="31"/>
        <v/>
      </c>
      <c r="N216" s="190" t="str">
        <f t="shared" si="31"/>
        <v/>
      </c>
      <c r="O216" s="190" t="str">
        <f t="shared" si="31"/>
        <v/>
      </c>
      <c r="P216" s="190" t="str">
        <f t="shared" si="31"/>
        <v/>
      </c>
      <c r="Q216" s="190" t="str">
        <f t="shared" si="31"/>
        <v/>
      </c>
      <c r="R216" s="210"/>
      <c r="S216" s="210"/>
      <c r="T216" s="194"/>
      <c r="U216" s="194"/>
      <c r="V216" s="193"/>
      <c r="W216" s="222"/>
      <c r="X216" s="213"/>
      <c r="Y216" s="228"/>
      <c r="Z216" s="195" t="str">
        <f t="shared" si="32"/>
        <v/>
      </c>
      <c r="AA216" s="217"/>
    </row>
    <row r="217" spans="1:27" hidden="1" x14ac:dyDescent="0.35">
      <c r="A217" s="190" t="str">
        <f t="shared" si="28"/>
        <v/>
      </c>
      <c r="B217" s="191"/>
      <c r="C217" s="192"/>
      <c r="D217" s="192"/>
      <c r="E217" s="193"/>
      <c r="F217" s="190" t="str">
        <f t="shared" si="29"/>
        <v/>
      </c>
      <c r="G217" s="190" t="str">
        <f t="shared" si="30"/>
        <v/>
      </c>
      <c r="H217" s="190"/>
      <c r="I217" s="190" t="str">
        <f t="shared" si="31"/>
        <v/>
      </c>
      <c r="J217" s="190" t="str">
        <f t="shared" si="31"/>
        <v/>
      </c>
      <c r="K217" s="190" t="str">
        <f t="shared" si="31"/>
        <v/>
      </c>
      <c r="L217" s="190" t="str">
        <f t="shared" si="31"/>
        <v/>
      </c>
      <c r="M217" s="190" t="str">
        <f t="shared" si="31"/>
        <v/>
      </c>
      <c r="N217" s="190" t="str">
        <f t="shared" si="31"/>
        <v/>
      </c>
      <c r="O217" s="190" t="str">
        <f t="shared" si="31"/>
        <v/>
      </c>
      <c r="P217" s="190" t="str">
        <f t="shared" si="31"/>
        <v/>
      </c>
      <c r="Q217" s="190" t="str">
        <f t="shared" si="31"/>
        <v/>
      </c>
      <c r="R217" s="210"/>
      <c r="S217" s="210"/>
      <c r="T217" s="194"/>
      <c r="U217" s="194"/>
      <c r="V217" s="193"/>
      <c r="W217" s="222"/>
      <c r="X217" s="213"/>
      <c r="Y217" s="228"/>
      <c r="Z217" s="195" t="str">
        <f t="shared" si="32"/>
        <v/>
      </c>
      <c r="AA217" s="217"/>
    </row>
    <row r="218" spans="1:27" hidden="1" x14ac:dyDescent="0.35">
      <c r="A218" s="190" t="str">
        <f t="shared" si="28"/>
        <v/>
      </c>
      <c r="B218" s="191"/>
      <c r="C218" s="192"/>
      <c r="D218" s="192"/>
      <c r="E218" s="193"/>
      <c r="F218" s="190" t="str">
        <f t="shared" si="29"/>
        <v/>
      </c>
      <c r="G218" s="190" t="str">
        <f t="shared" si="30"/>
        <v/>
      </c>
      <c r="H218" s="190"/>
      <c r="I218" s="190" t="str">
        <f t="shared" si="31"/>
        <v/>
      </c>
      <c r="J218" s="190" t="str">
        <f t="shared" si="31"/>
        <v/>
      </c>
      <c r="K218" s="190" t="str">
        <f t="shared" si="31"/>
        <v/>
      </c>
      <c r="L218" s="190" t="str">
        <f t="shared" si="31"/>
        <v/>
      </c>
      <c r="M218" s="190" t="str">
        <f t="shared" si="31"/>
        <v/>
      </c>
      <c r="N218" s="190" t="str">
        <f t="shared" si="31"/>
        <v/>
      </c>
      <c r="O218" s="190" t="str">
        <f t="shared" si="31"/>
        <v/>
      </c>
      <c r="P218" s="190" t="str">
        <f t="shared" si="31"/>
        <v/>
      </c>
      <c r="Q218" s="190" t="str">
        <f t="shared" si="31"/>
        <v/>
      </c>
      <c r="R218" s="210"/>
      <c r="S218" s="210"/>
      <c r="T218" s="194"/>
      <c r="U218" s="194"/>
      <c r="V218" s="193"/>
      <c r="W218" s="222"/>
      <c r="X218" s="213"/>
      <c r="Y218" s="228"/>
      <c r="Z218" s="195" t="str">
        <f t="shared" si="32"/>
        <v/>
      </c>
      <c r="AA218" s="217"/>
    </row>
    <row r="219" spans="1:27" hidden="1" x14ac:dyDescent="0.35">
      <c r="A219" s="190" t="str">
        <f t="shared" si="28"/>
        <v/>
      </c>
      <c r="B219" s="191"/>
      <c r="C219" s="192"/>
      <c r="D219" s="192"/>
      <c r="E219" s="193"/>
      <c r="F219" s="190" t="str">
        <f t="shared" si="29"/>
        <v/>
      </c>
      <c r="G219" s="190" t="str">
        <f t="shared" si="30"/>
        <v/>
      </c>
      <c r="H219" s="190"/>
      <c r="I219" s="190" t="str">
        <f t="shared" si="31"/>
        <v/>
      </c>
      <c r="J219" s="190" t="str">
        <f t="shared" si="31"/>
        <v/>
      </c>
      <c r="K219" s="190" t="str">
        <f t="shared" si="31"/>
        <v/>
      </c>
      <c r="L219" s="190" t="str">
        <f t="shared" si="31"/>
        <v/>
      </c>
      <c r="M219" s="190" t="str">
        <f t="shared" si="31"/>
        <v/>
      </c>
      <c r="N219" s="190" t="str">
        <f t="shared" si="31"/>
        <v/>
      </c>
      <c r="O219" s="190" t="str">
        <f t="shared" si="31"/>
        <v/>
      </c>
      <c r="P219" s="190" t="str">
        <f t="shared" si="31"/>
        <v/>
      </c>
      <c r="Q219" s="190" t="str">
        <f t="shared" si="31"/>
        <v/>
      </c>
      <c r="R219" s="210"/>
      <c r="S219" s="210"/>
      <c r="T219" s="194"/>
      <c r="U219" s="194"/>
      <c r="V219" s="193"/>
      <c r="W219" s="222"/>
      <c r="X219" s="213"/>
      <c r="Y219" s="228"/>
      <c r="Z219" s="195" t="str">
        <f t="shared" si="32"/>
        <v/>
      </c>
      <c r="AA219" s="217"/>
    </row>
    <row r="220" spans="1:27" hidden="1" x14ac:dyDescent="0.35">
      <c r="A220" s="190" t="str">
        <f t="shared" si="28"/>
        <v/>
      </c>
      <c r="B220" s="191"/>
      <c r="C220" s="192"/>
      <c r="D220" s="192"/>
      <c r="E220" s="193"/>
      <c r="F220" s="190" t="str">
        <f t="shared" si="29"/>
        <v/>
      </c>
      <c r="G220" s="190" t="str">
        <f t="shared" si="30"/>
        <v/>
      </c>
      <c r="H220" s="190"/>
      <c r="I220" s="190" t="str">
        <f t="shared" si="31"/>
        <v/>
      </c>
      <c r="J220" s="190" t="str">
        <f t="shared" si="31"/>
        <v/>
      </c>
      <c r="K220" s="190" t="str">
        <f t="shared" si="31"/>
        <v/>
      </c>
      <c r="L220" s="190" t="str">
        <f t="shared" si="31"/>
        <v/>
      </c>
      <c r="M220" s="190" t="str">
        <f t="shared" si="31"/>
        <v/>
      </c>
      <c r="N220" s="190" t="str">
        <f t="shared" si="31"/>
        <v/>
      </c>
      <c r="O220" s="190" t="str">
        <f t="shared" si="31"/>
        <v/>
      </c>
      <c r="P220" s="190" t="str">
        <f t="shared" si="31"/>
        <v/>
      </c>
      <c r="Q220" s="190" t="str">
        <f t="shared" si="31"/>
        <v/>
      </c>
      <c r="R220" s="210"/>
      <c r="S220" s="210"/>
      <c r="T220" s="194"/>
      <c r="U220" s="194"/>
      <c r="V220" s="193"/>
      <c r="W220" s="222"/>
      <c r="X220" s="213"/>
      <c r="Y220" s="228"/>
      <c r="Z220" s="195" t="str">
        <f t="shared" si="32"/>
        <v/>
      </c>
      <c r="AA220" s="217"/>
    </row>
    <row r="221" spans="1:27" hidden="1" x14ac:dyDescent="0.35">
      <c r="A221" s="190" t="str">
        <f t="shared" si="28"/>
        <v/>
      </c>
      <c r="B221" s="191"/>
      <c r="C221" s="192"/>
      <c r="D221" s="192"/>
      <c r="E221" s="193"/>
      <c r="F221" s="190" t="str">
        <f t="shared" si="29"/>
        <v/>
      </c>
      <c r="G221" s="190" t="str">
        <f t="shared" si="30"/>
        <v/>
      </c>
      <c r="H221" s="190"/>
      <c r="I221" s="190" t="str">
        <f t="shared" si="31"/>
        <v/>
      </c>
      <c r="J221" s="190" t="str">
        <f t="shared" si="31"/>
        <v/>
      </c>
      <c r="K221" s="190" t="str">
        <f t="shared" si="31"/>
        <v/>
      </c>
      <c r="L221" s="190" t="str">
        <f t="shared" si="31"/>
        <v/>
      </c>
      <c r="M221" s="190" t="str">
        <f t="shared" si="31"/>
        <v/>
      </c>
      <c r="N221" s="190" t="str">
        <f t="shared" si="31"/>
        <v/>
      </c>
      <c r="O221" s="190" t="str">
        <f t="shared" si="31"/>
        <v/>
      </c>
      <c r="P221" s="190" t="str">
        <f t="shared" si="31"/>
        <v/>
      </c>
      <c r="Q221" s="190" t="str">
        <f t="shared" si="31"/>
        <v/>
      </c>
      <c r="R221" s="210"/>
      <c r="S221" s="210"/>
      <c r="T221" s="194"/>
      <c r="U221" s="194"/>
      <c r="V221" s="193"/>
      <c r="W221" s="222"/>
      <c r="X221" s="213"/>
      <c r="Y221" s="228"/>
      <c r="Z221" s="195" t="str">
        <f t="shared" si="32"/>
        <v/>
      </c>
      <c r="AA221" s="217"/>
    </row>
    <row r="222" spans="1:27" hidden="1" x14ac:dyDescent="0.35">
      <c r="A222" s="190" t="str">
        <f t="shared" si="28"/>
        <v/>
      </c>
      <c r="B222" s="191"/>
      <c r="C222" s="192"/>
      <c r="D222" s="192"/>
      <c r="E222" s="193"/>
      <c r="F222" s="190" t="str">
        <f t="shared" si="29"/>
        <v/>
      </c>
      <c r="G222" s="190" t="str">
        <f t="shared" si="30"/>
        <v/>
      </c>
      <c r="H222" s="190"/>
      <c r="I222" s="190" t="str">
        <f t="shared" si="31"/>
        <v/>
      </c>
      <c r="J222" s="190" t="str">
        <f t="shared" si="31"/>
        <v/>
      </c>
      <c r="K222" s="190" t="str">
        <f t="shared" si="31"/>
        <v/>
      </c>
      <c r="L222" s="190" t="str">
        <f t="shared" si="31"/>
        <v/>
      </c>
      <c r="M222" s="190" t="str">
        <f t="shared" si="31"/>
        <v/>
      </c>
      <c r="N222" s="190" t="str">
        <f t="shared" si="31"/>
        <v/>
      </c>
      <c r="O222" s="190" t="str">
        <f t="shared" si="31"/>
        <v/>
      </c>
      <c r="P222" s="190" t="str">
        <f t="shared" si="31"/>
        <v/>
      </c>
      <c r="Q222" s="190" t="str">
        <f t="shared" si="31"/>
        <v/>
      </c>
      <c r="R222" s="210"/>
      <c r="S222" s="210"/>
      <c r="T222" s="194"/>
      <c r="U222" s="194"/>
      <c r="V222" s="193"/>
      <c r="W222" s="222"/>
      <c r="X222" s="213"/>
      <c r="Y222" s="228"/>
      <c r="Z222" s="195" t="str">
        <f t="shared" si="32"/>
        <v/>
      </c>
      <c r="AA222" s="217"/>
    </row>
    <row r="223" spans="1:27" hidden="1" x14ac:dyDescent="0.35">
      <c r="A223" s="190" t="str">
        <f t="shared" si="28"/>
        <v/>
      </c>
      <c r="B223" s="191"/>
      <c r="C223" s="192"/>
      <c r="D223" s="192"/>
      <c r="E223" s="193"/>
      <c r="F223" s="190" t="str">
        <f t="shared" si="29"/>
        <v/>
      </c>
      <c r="G223" s="190" t="str">
        <f t="shared" si="30"/>
        <v/>
      </c>
      <c r="H223" s="190"/>
      <c r="I223" s="190" t="str">
        <f t="shared" si="31"/>
        <v/>
      </c>
      <c r="J223" s="190" t="str">
        <f t="shared" si="31"/>
        <v/>
      </c>
      <c r="K223" s="190" t="str">
        <f t="shared" si="31"/>
        <v/>
      </c>
      <c r="L223" s="190" t="str">
        <f t="shared" si="31"/>
        <v/>
      </c>
      <c r="M223" s="190" t="str">
        <f t="shared" si="31"/>
        <v/>
      </c>
      <c r="N223" s="190" t="str">
        <f t="shared" si="31"/>
        <v/>
      </c>
      <c r="O223" s="190" t="str">
        <f t="shared" si="31"/>
        <v/>
      </c>
      <c r="P223" s="190" t="str">
        <f t="shared" si="31"/>
        <v/>
      </c>
      <c r="Q223" s="190" t="str">
        <f t="shared" si="31"/>
        <v/>
      </c>
      <c r="R223" s="210"/>
      <c r="S223" s="210"/>
      <c r="T223" s="194"/>
      <c r="U223" s="194"/>
      <c r="V223" s="193"/>
      <c r="W223" s="222"/>
      <c r="X223" s="213"/>
      <c r="Y223" s="228"/>
      <c r="Z223" s="195" t="str">
        <f t="shared" si="32"/>
        <v/>
      </c>
      <c r="AA223" s="217"/>
    </row>
    <row r="224" spans="1:27" hidden="1" x14ac:dyDescent="0.35">
      <c r="A224" s="190" t="str">
        <f t="shared" si="28"/>
        <v/>
      </c>
      <c r="B224" s="191"/>
      <c r="C224" s="192"/>
      <c r="D224" s="192"/>
      <c r="E224" s="193"/>
      <c r="F224" s="190" t="str">
        <f t="shared" si="29"/>
        <v/>
      </c>
      <c r="G224" s="190" t="str">
        <f t="shared" si="30"/>
        <v/>
      </c>
      <c r="H224" s="190"/>
      <c r="I224" s="190" t="str">
        <f t="shared" si="31"/>
        <v/>
      </c>
      <c r="J224" s="190" t="str">
        <f t="shared" si="31"/>
        <v/>
      </c>
      <c r="K224" s="190" t="str">
        <f t="shared" si="31"/>
        <v/>
      </c>
      <c r="L224" s="190" t="str">
        <f t="shared" si="31"/>
        <v/>
      </c>
      <c r="M224" s="190" t="str">
        <f t="shared" si="31"/>
        <v/>
      </c>
      <c r="N224" s="190" t="str">
        <f t="shared" si="31"/>
        <v/>
      </c>
      <c r="O224" s="190" t="str">
        <f t="shared" si="31"/>
        <v/>
      </c>
      <c r="P224" s="190" t="str">
        <f t="shared" si="31"/>
        <v/>
      </c>
      <c r="Q224" s="190" t="str">
        <f t="shared" si="31"/>
        <v/>
      </c>
      <c r="R224" s="210"/>
      <c r="S224" s="210"/>
      <c r="T224" s="194"/>
      <c r="U224" s="194"/>
      <c r="V224" s="193"/>
      <c r="W224" s="222"/>
      <c r="X224" s="213"/>
      <c r="Y224" s="228"/>
      <c r="Z224" s="195" t="str">
        <f t="shared" si="32"/>
        <v/>
      </c>
      <c r="AA224" s="217"/>
    </row>
    <row r="225" spans="1:27" hidden="1" x14ac:dyDescent="0.35">
      <c r="A225" s="190" t="str">
        <f t="shared" si="28"/>
        <v/>
      </c>
      <c r="B225" s="191"/>
      <c r="C225" s="192"/>
      <c r="D225" s="192"/>
      <c r="E225" s="193"/>
      <c r="F225" s="190" t="str">
        <f t="shared" si="29"/>
        <v/>
      </c>
      <c r="G225" s="190" t="str">
        <f t="shared" si="30"/>
        <v/>
      </c>
      <c r="H225" s="190"/>
      <c r="I225" s="190" t="str">
        <f t="shared" si="31"/>
        <v/>
      </c>
      <c r="J225" s="190" t="str">
        <f t="shared" si="31"/>
        <v/>
      </c>
      <c r="K225" s="190" t="str">
        <f t="shared" si="31"/>
        <v/>
      </c>
      <c r="L225" s="190" t="str">
        <f t="shared" si="31"/>
        <v/>
      </c>
      <c r="M225" s="190" t="str">
        <f t="shared" si="31"/>
        <v/>
      </c>
      <c r="N225" s="190" t="str">
        <f t="shared" si="31"/>
        <v/>
      </c>
      <c r="O225" s="190" t="str">
        <f t="shared" si="31"/>
        <v/>
      </c>
      <c r="P225" s="190" t="str">
        <f t="shared" si="31"/>
        <v/>
      </c>
      <c r="Q225" s="190" t="str">
        <f t="shared" si="31"/>
        <v/>
      </c>
      <c r="R225" s="210"/>
      <c r="S225" s="210"/>
      <c r="T225" s="194"/>
      <c r="U225" s="194"/>
      <c r="V225" s="193"/>
      <c r="W225" s="222"/>
      <c r="X225" s="213"/>
      <c r="Y225" s="228"/>
      <c r="Z225" s="195" t="str">
        <f t="shared" si="32"/>
        <v/>
      </c>
      <c r="AA225" s="217"/>
    </row>
    <row r="226" spans="1:27" hidden="1" x14ac:dyDescent="0.35">
      <c r="A226" s="190" t="str">
        <f t="shared" si="28"/>
        <v/>
      </c>
      <c r="B226" s="191"/>
      <c r="C226" s="192"/>
      <c r="D226" s="192"/>
      <c r="E226" s="193"/>
      <c r="F226" s="190" t="str">
        <f t="shared" si="29"/>
        <v/>
      </c>
      <c r="G226" s="190" t="str">
        <f t="shared" si="30"/>
        <v/>
      </c>
      <c r="H226" s="190"/>
      <c r="I226" s="190" t="str">
        <f t="shared" si="31"/>
        <v/>
      </c>
      <c r="J226" s="190" t="str">
        <f t="shared" si="31"/>
        <v/>
      </c>
      <c r="K226" s="190" t="str">
        <f t="shared" si="31"/>
        <v/>
      </c>
      <c r="L226" s="190" t="str">
        <f t="shared" si="31"/>
        <v/>
      </c>
      <c r="M226" s="190" t="str">
        <f t="shared" si="31"/>
        <v/>
      </c>
      <c r="N226" s="190" t="str">
        <f t="shared" si="31"/>
        <v/>
      </c>
      <c r="O226" s="190" t="str">
        <f t="shared" si="31"/>
        <v/>
      </c>
      <c r="P226" s="190" t="str">
        <f t="shared" si="31"/>
        <v/>
      </c>
      <c r="Q226" s="190" t="str">
        <f t="shared" si="31"/>
        <v/>
      </c>
      <c r="R226" s="210"/>
      <c r="S226" s="210"/>
      <c r="T226" s="194"/>
      <c r="U226" s="194"/>
      <c r="V226" s="193"/>
      <c r="W226" s="222"/>
      <c r="X226" s="213"/>
      <c r="Y226" s="228"/>
      <c r="Z226" s="195" t="str">
        <f t="shared" si="32"/>
        <v/>
      </c>
      <c r="AA226" s="217"/>
    </row>
    <row r="227" spans="1:27" hidden="1" x14ac:dyDescent="0.35">
      <c r="A227" s="190" t="str">
        <f t="shared" si="28"/>
        <v/>
      </c>
      <c r="B227" s="191"/>
      <c r="C227" s="192"/>
      <c r="D227" s="192"/>
      <c r="E227" s="193"/>
      <c r="F227" s="190" t="str">
        <f t="shared" si="29"/>
        <v/>
      </c>
      <c r="G227" s="190" t="str">
        <f t="shared" si="30"/>
        <v/>
      </c>
      <c r="H227" s="190"/>
      <c r="I227" s="190" t="str">
        <f t="shared" si="31"/>
        <v/>
      </c>
      <c r="J227" s="190" t="str">
        <f t="shared" si="31"/>
        <v/>
      </c>
      <c r="K227" s="190" t="str">
        <f t="shared" si="31"/>
        <v/>
      </c>
      <c r="L227" s="190" t="str">
        <f t="shared" si="31"/>
        <v/>
      </c>
      <c r="M227" s="190" t="str">
        <f t="shared" si="31"/>
        <v/>
      </c>
      <c r="N227" s="190" t="str">
        <f t="shared" si="31"/>
        <v/>
      </c>
      <c r="O227" s="190" t="str">
        <f t="shared" si="31"/>
        <v/>
      </c>
      <c r="P227" s="190" t="str">
        <f t="shared" si="31"/>
        <v/>
      </c>
      <c r="Q227" s="190" t="str">
        <f t="shared" si="31"/>
        <v/>
      </c>
      <c r="R227" s="210"/>
      <c r="S227" s="210"/>
      <c r="T227" s="194"/>
      <c r="U227" s="194"/>
      <c r="V227" s="193"/>
      <c r="W227" s="222"/>
      <c r="X227" s="213"/>
      <c r="Y227" s="228"/>
      <c r="Z227" s="195" t="str">
        <f t="shared" si="32"/>
        <v/>
      </c>
      <c r="AA227" s="217"/>
    </row>
    <row r="228" spans="1:27" hidden="1" x14ac:dyDescent="0.35">
      <c r="A228" s="190" t="str">
        <f t="shared" si="28"/>
        <v/>
      </c>
      <c r="B228" s="191"/>
      <c r="C228" s="192"/>
      <c r="D228" s="192"/>
      <c r="E228" s="193"/>
      <c r="F228" s="190" t="str">
        <f t="shared" si="29"/>
        <v/>
      </c>
      <c r="G228" s="190" t="str">
        <f t="shared" si="30"/>
        <v/>
      </c>
      <c r="H228" s="190"/>
      <c r="I228" s="190" t="str">
        <f t="shared" si="31"/>
        <v/>
      </c>
      <c r="J228" s="190" t="str">
        <f t="shared" si="31"/>
        <v/>
      </c>
      <c r="K228" s="190" t="str">
        <f t="shared" si="31"/>
        <v/>
      </c>
      <c r="L228" s="190" t="str">
        <f t="shared" si="31"/>
        <v/>
      </c>
      <c r="M228" s="190" t="str">
        <f t="shared" si="31"/>
        <v/>
      </c>
      <c r="N228" s="190" t="str">
        <f t="shared" si="31"/>
        <v/>
      </c>
      <c r="O228" s="190" t="str">
        <f t="shared" si="31"/>
        <v/>
      </c>
      <c r="P228" s="190" t="str">
        <f t="shared" si="31"/>
        <v/>
      </c>
      <c r="Q228" s="190" t="str">
        <f t="shared" si="31"/>
        <v/>
      </c>
      <c r="R228" s="210"/>
      <c r="S228" s="210"/>
      <c r="T228" s="194"/>
      <c r="U228" s="194"/>
      <c r="V228" s="193"/>
      <c r="W228" s="222"/>
      <c r="X228" s="213"/>
      <c r="Y228" s="228"/>
      <c r="Z228" s="195" t="str">
        <f t="shared" si="32"/>
        <v/>
      </c>
      <c r="AA228" s="217"/>
    </row>
    <row r="229" spans="1:27" hidden="1" x14ac:dyDescent="0.35">
      <c r="A229" s="190" t="str">
        <f t="shared" si="28"/>
        <v/>
      </c>
      <c r="B229" s="191"/>
      <c r="C229" s="192"/>
      <c r="D229" s="192"/>
      <c r="E229" s="193"/>
      <c r="F229" s="190" t="str">
        <f t="shared" si="29"/>
        <v/>
      </c>
      <c r="G229" s="190" t="str">
        <f t="shared" si="30"/>
        <v/>
      </c>
      <c r="H229" s="190"/>
      <c r="I229" s="190" t="str">
        <f t="shared" si="31"/>
        <v/>
      </c>
      <c r="J229" s="190" t="str">
        <f t="shared" si="31"/>
        <v/>
      </c>
      <c r="K229" s="190" t="str">
        <f t="shared" si="31"/>
        <v/>
      </c>
      <c r="L229" s="190" t="str">
        <f t="shared" si="31"/>
        <v/>
      </c>
      <c r="M229" s="190" t="str">
        <f t="shared" si="31"/>
        <v/>
      </c>
      <c r="N229" s="190" t="str">
        <f t="shared" si="31"/>
        <v/>
      </c>
      <c r="O229" s="190" t="str">
        <f t="shared" si="31"/>
        <v/>
      </c>
      <c r="P229" s="190" t="str">
        <f t="shared" si="31"/>
        <v/>
      </c>
      <c r="Q229" s="190" t="str">
        <f t="shared" si="31"/>
        <v/>
      </c>
      <c r="R229" s="210"/>
      <c r="S229" s="210"/>
      <c r="T229" s="194"/>
      <c r="U229" s="194"/>
      <c r="V229" s="193"/>
      <c r="W229" s="222"/>
      <c r="X229" s="213"/>
      <c r="Y229" s="228"/>
      <c r="Z229" s="195" t="str">
        <f t="shared" si="32"/>
        <v/>
      </c>
      <c r="AA229" s="217"/>
    </row>
    <row r="230" spans="1:27" hidden="1" x14ac:dyDescent="0.35">
      <c r="A230" s="190" t="str">
        <f t="shared" si="28"/>
        <v/>
      </c>
      <c r="B230" s="191"/>
      <c r="C230" s="192"/>
      <c r="D230" s="192"/>
      <c r="E230" s="193"/>
      <c r="F230" s="190" t="str">
        <f t="shared" si="29"/>
        <v/>
      </c>
      <c r="G230" s="190" t="str">
        <f t="shared" si="30"/>
        <v/>
      </c>
      <c r="H230" s="190"/>
      <c r="I230" s="190" t="str">
        <f t="shared" si="31"/>
        <v/>
      </c>
      <c r="J230" s="190" t="str">
        <f t="shared" si="31"/>
        <v/>
      </c>
      <c r="K230" s="190" t="str">
        <f t="shared" si="31"/>
        <v/>
      </c>
      <c r="L230" s="190" t="str">
        <f t="shared" si="31"/>
        <v/>
      </c>
      <c r="M230" s="190" t="str">
        <f t="shared" si="31"/>
        <v/>
      </c>
      <c r="N230" s="190" t="str">
        <f t="shared" si="31"/>
        <v/>
      </c>
      <c r="O230" s="190" t="str">
        <f t="shared" si="31"/>
        <v/>
      </c>
      <c r="P230" s="190" t="str">
        <f t="shared" si="31"/>
        <v/>
      </c>
      <c r="Q230" s="190" t="str">
        <f t="shared" si="31"/>
        <v/>
      </c>
      <c r="R230" s="210"/>
      <c r="S230" s="210"/>
      <c r="T230" s="194"/>
      <c r="U230" s="194"/>
      <c r="V230" s="193"/>
      <c r="W230" s="222"/>
      <c r="X230" s="213"/>
      <c r="Y230" s="228"/>
      <c r="Z230" s="195" t="str">
        <f t="shared" si="32"/>
        <v/>
      </c>
      <c r="AA230" s="217"/>
    </row>
    <row r="231" spans="1:27" hidden="1" x14ac:dyDescent="0.35">
      <c r="A231" s="190" t="str">
        <f t="shared" si="28"/>
        <v/>
      </c>
      <c r="B231" s="191"/>
      <c r="C231" s="192"/>
      <c r="D231" s="192"/>
      <c r="E231" s="193"/>
      <c r="F231" s="190" t="str">
        <f t="shared" si="29"/>
        <v/>
      </c>
      <c r="G231" s="190" t="str">
        <f t="shared" si="30"/>
        <v/>
      </c>
      <c r="H231" s="190"/>
      <c r="I231" s="190" t="str">
        <f t="shared" si="31"/>
        <v/>
      </c>
      <c r="J231" s="190" t="str">
        <f t="shared" si="31"/>
        <v/>
      </c>
      <c r="K231" s="190" t="str">
        <f t="shared" si="31"/>
        <v/>
      </c>
      <c r="L231" s="190" t="str">
        <f t="shared" si="31"/>
        <v/>
      </c>
      <c r="M231" s="190" t="str">
        <f t="shared" si="31"/>
        <v/>
      </c>
      <c r="N231" s="190" t="str">
        <f t="shared" si="31"/>
        <v/>
      </c>
      <c r="O231" s="190" t="str">
        <f t="shared" si="31"/>
        <v/>
      </c>
      <c r="P231" s="190" t="str">
        <f t="shared" si="31"/>
        <v/>
      </c>
      <c r="Q231" s="190" t="str">
        <f t="shared" si="31"/>
        <v/>
      </c>
      <c r="R231" s="210"/>
      <c r="S231" s="210"/>
      <c r="T231" s="194"/>
      <c r="U231" s="194"/>
      <c r="V231" s="193"/>
      <c r="W231" s="222"/>
      <c r="X231" s="213"/>
      <c r="Y231" s="228"/>
      <c r="Z231" s="195" t="str">
        <f t="shared" si="32"/>
        <v/>
      </c>
      <c r="AA231" s="217"/>
    </row>
    <row r="232" spans="1:27" hidden="1" x14ac:dyDescent="0.35">
      <c r="A232" s="190" t="str">
        <f t="shared" si="28"/>
        <v/>
      </c>
      <c r="B232" s="191"/>
      <c r="C232" s="192"/>
      <c r="D232" s="192"/>
      <c r="E232" s="193"/>
      <c r="F232" s="190" t="str">
        <f t="shared" si="29"/>
        <v/>
      </c>
      <c r="G232" s="190" t="str">
        <f t="shared" si="30"/>
        <v/>
      </c>
      <c r="H232" s="190"/>
      <c r="I232" s="190" t="str">
        <f t="shared" si="31"/>
        <v/>
      </c>
      <c r="J232" s="190" t="str">
        <f t="shared" si="31"/>
        <v/>
      </c>
      <c r="K232" s="190" t="str">
        <f t="shared" si="31"/>
        <v/>
      </c>
      <c r="L232" s="190" t="str">
        <f t="shared" si="31"/>
        <v/>
      </c>
      <c r="M232" s="190" t="str">
        <f t="shared" si="31"/>
        <v/>
      </c>
      <c r="N232" s="190" t="str">
        <f t="shared" si="31"/>
        <v/>
      </c>
      <c r="O232" s="190" t="str">
        <f t="shared" si="31"/>
        <v/>
      </c>
      <c r="P232" s="190" t="str">
        <f t="shared" si="31"/>
        <v/>
      </c>
      <c r="Q232" s="190" t="str">
        <f t="shared" si="31"/>
        <v/>
      </c>
      <c r="R232" s="210"/>
      <c r="S232" s="210"/>
      <c r="T232" s="194"/>
      <c r="U232" s="194"/>
      <c r="V232" s="193"/>
      <c r="W232" s="222"/>
      <c r="X232" s="213"/>
      <c r="Y232" s="228"/>
      <c r="Z232" s="195" t="str">
        <f t="shared" si="32"/>
        <v/>
      </c>
      <c r="AA232" s="217"/>
    </row>
    <row r="233" spans="1:27" hidden="1" x14ac:dyDescent="0.35">
      <c r="A233" s="190" t="str">
        <f t="shared" si="28"/>
        <v/>
      </c>
      <c r="B233" s="191"/>
      <c r="C233" s="192"/>
      <c r="D233" s="192"/>
      <c r="E233" s="193"/>
      <c r="F233" s="190" t="str">
        <f t="shared" si="29"/>
        <v/>
      </c>
      <c r="G233" s="190" t="str">
        <f t="shared" si="30"/>
        <v/>
      </c>
      <c r="H233" s="190"/>
      <c r="I233" s="190" t="str">
        <f t="shared" si="31"/>
        <v/>
      </c>
      <c r="J233" s="190" t="str">
        <f t="shared" si="31"/>
        <v/>
      </c>
      <c r="K233" s="190" t="str">
        <f t="shared" si="31"/>
        <v/>
      </c>
      <c r="L233" s="190" t="str">
        <f t="shared" si="31"/>
        <v/>
      </c>
      <c r="M233" s="190" t="str">
        <f t="shared" si="31"/>
        <v/>
      </c>
      <c r="N233" s="190" t="str">
        <f t="shared" si="31"/>
        <v/>
      </c>
      <c r="O233" s="190" t="str">
        <f t="shared" si="31"/>
        <v/>
      </c>
      <c r="P233" s="190" t="str">
        <f t="shared" si="31"/>
        <v/>
      </c>
      <c r="Q233" s="190" t="str">
        <f t="shared" si="31"/>
        <v/>
      </c>
      <c r="R233" s="210"/>
      <c r="S233" s="210"/>
      <c r="T233" s="194"/>
      <c r="U233" s="194"/>
      <c r="V233" s="193"/>
      <c r="W233" s="222"/>
      <c r="X233" s="213"/>
      <c r="Y233" s="228"/>
      <c r="Z233" s="195" t="str">
        <f t="shared" si="32"/>
        <v/>
      </c>
      <c r="AA233" s="217"/>
    </row>
    <row r="234" spans="1:27" hidden="1" x14ac:dyDescent="0.35">
      <c r="A234" s="190" t="str">
        <f t="shared" si="28"/>
        <v/>
      </c>
      <c r="B234" s="191"/>
      <c r="C234" s="192"/>
      <c r="D234" s="192"/>
      <c r="E234" s="193"/>
      <c r="F234" s="190" t="str">
        <f t="shared" si="29"/>
        <v/>
      </c>
      <c r="G234" s="190" t="str">
        <f t="shared" si="30"/>
        <v/>
      </c>
      <c r="H234" s="190"/>
      <c r="I234" s="190" t="str">
        <f t="shared" si="31"/>
        <v/>
      </c>
      <c r="J234" s="190" t="str">
        <f t="shared" si="31"/>
        <v/>
      </c>
      <c r="K234" s="190" t="str">
        <f t="shared" si="31"/>
        <v/>
      </c>
      <c r="L234" s="190" t="str">
        <f t="shared" si="31"/>
        <v/>
      </c>
      <c r="M234" s="190" t="str">
        <f t="shared" si="31"/>
        <v/>
      </c>
      <c r="N234" s="190" t="str">
        <f t="shared" si="31"/>
        <v/>
      </c>
      <c r="O234" s="190" t="str">
        <f t="shared" si="31"/>
        <v/>
      </c>
      <c r="P234" s="190" t="str">
        <f t="shared" si="31"/>
        <v/>
      </c>
      <c r="Q234" s="190" t="str">
        <f t="shared" si="31"/>
        <v/>
      </c>
      <c r="R234" s="210"/>
      <c r="S234" s="210"/>
      <c r="T234" s="194"/>
      <c r="U234" s="194"/>
      <c r="V234" s="193"/>
      <c r="W234" s="222"/>
      <c r="X234" s="213"/>
      <c r="Y234" s="228"/>
      <c r="Z234" s="195" t="str">
        <f t="shared" si="32"/>
        <v/>
      </c>
      <c r="AA234" s="217"/>
    </row>
    <row r="235" spans="1:27" hidden="1" x14ac:dyDescent="0.35">
      <c r="A235" s="190" t="str">
        <f t="shared" si="28"/>
        <v/>
      </c>
      <c r="B235" s="191"/>
      <c r="C235" s="192"/>
      <c r="D235" s="192"/>
      <c r="E235" s="193"/>
      <c r="F235" s="190" t="str">
        <f t="shared" si="29"/>
        <v/>
      </c>
      <c r="G235" s="190" t="str">
        <f t="shared" si="30"/>
        <v/>
      </c>
      <c r="H235" s="190"/>
      <c r="I235" s="190" t="str">
        <f t="shared" si="31"/>
        <v/>
      </c>
      <c r="J235" s="190" t="str">
        <f t="shared" si="31"/>
        <v/>
      </c>
      <c r="K235" s="190" t="str">
        <f t="shared" si="31"/>
        <v/>
      </c>
      <c r="L235" s="190" t="str">
        <f t="shared" si="31"/>
        <v/>
      </c>
      <c r="M235" s="190" t="str">
        <f t="shared" si="31"/>
        <v/>
      </c>
      <c r="N235" s="190" t="str">
        <f t="shared" si="31"/>
        <v/>
      </c>
      <c r="O235" s="190" t="str">
        <f t="shared" si="31"/>
        <v/>
      </c>
      <c r="P235" s="190" t="str">
        <f t="shared" si="31"/>
        <v/>
      </c>
      <c r="Q235" s="190" t="str">
        <f t="shared" si="31"/>
        <v/>
      </c>
      <c r="R235" s="210"/>
      <c r="S235" s="210"/>
      <c r="T235" s="194"/>
      <c r="U235" s="194"/>
      <c r="V235" s="193"/>
      <c r="W235" s="222"/>
      <c r="X235" s="213"/>
      <c r="Y235" s="228"/>
      <c r="Z235" s="195" t="str">
        <f t="shared" si="32"/>
        <v/>
      </c>
      <c r="AA235" s="217"/>
    </row>
    <row r="236" spans="1:27" hidden="1" x14ac:dyDescent="0.35">
      <c r="A236" s="190" t="str">
        <f t="shared" si="28"/>
        <v/>
      </c>
      <c r="B236" s="191"/>
      <c r="C236" s="192"/>
      <c r="D236" s="192"/>
      <c r="E236" s="193"/>
      <c r="F236" s="190" t="str">
        <f t="shared" si="29"/>
        <v/>
      </c>
      <c r="G236" s="190" t="str">
        <f t="shared" si="30"/>
        <v/>
      </c>
      <c r="H236" s="190"/>
      <c r="I236" s="190" t="str">
        <f t="shared" si="31"/>
        <v/>
      </c>
      <c r="J236" s="190" t="str">
        <f t="shared" si="31"/>
        <v/>
      </c>
      <c r="K236" s="190" t="str">
        <f t="shared" si="31"/>
        <v/>
      </c>
      <c r="L236" s="190" t="str">
        <f t="shared" si="31"/>
        <v/>
      </c>
      <c r="M236" s="190" t="str">
        <f t="shared" si="31"/>
        <v/>
      </c>
      <c r="N236" s="190" t="str">
        <f t="shared" si="31"/>
        <v/>
      </c>
      <c r="O236" s="190" t="str">
        <f t="shared" si="31"/>
        <v/>
      </c>
      <c r="P236" s="190" t="str">
        <f t="shared" si="31"/>
        <v/>
      </c>
      <c r="Q236" s="190" t="str">
        <f t="shared" si="31"/>
        <v/>
      </c>
      <c r="R236" s="210"/>
      <c r="S236" s="210"/>
      <c r="T236" s="194"/>
      <c r="U236" s="194"/>
      <c r="V236" s="193"/>
      <c r="W236" s="222"/>
      <c r="X236" s="213"/>
      <c r="Y236" s="228"/>
      <c r="Z236" s="195" t="str">
        <f t="shared" si="32"/>
        <v/>
      </c>
      <c r="AA236" s="217"/>
    </row>
    <row r="237" spans="1:27" hidden="1" x14ac:dyDescent="0.35">
      <c r="A237" s="190" t="str">
        <f t="shared" si="28"/>
        <v/>
      </c>
      <c r="B237" s="191"/>
      <c r="C237" s="192"/>
      <c r="D237" s="192"/>
      <c r="E237" s="193"/>
      <c r="F237" s="190" t="str">
        <f t="shared" si="29"/>
        <v/>
      </c>
      <c r="G237" s="190" t="str">
        <f t="shared" si="30"/>
        <v/>
      </c>
      <c r="H237" s="190"/>
      <c r="I237" s="190" t="str">
        <f t="shared" si="31"/>
        <v/>
      </c>
      <c r="J237" s="190" t="str">
        <f t="shared" si="31"/>
        <v/>
      </c>
      <c r="K237" s="190" t="str">
        <f t="shared" si="31"/>
        <v/>
      </c>
      <c r="L237" s="190" t="str">
        <f t="shared" si="31"/>
        <v/>
      </c>
      <c r="M237" s="190" t="str">
        <f t="shared" si="31"/>
        <v/>
      </c>
      <c r="N237" s="190" t="str">
        <f t="shared" si="31"/>
        <v/>
      </c>
      <c r="O237" s="190" t="str">
        <f t="shared" si="31"/>
        <v/>
      </c>
      <c r="P237" s="190" t="str">
        <f t="shared" si="31"/>
        <v/>
      </c>
      <c r="Q237" s="190" t="str">
        <f t="shared" si="31"/>
        <v/>
      </c>
      <c r="R237" s="210"/>
      <c r="S237" s="210"/>
      <c r="T237" s="194"/>
      <c r="U237" s="194"/>
      <c r="V237" s="193"/>
      <c r="W237" s="222"/>
      <c r="X237" s="213"/>
      <c r="Y237" s="228"/>
      <c r="Z237" s="195" t="str">
        <f t="shared" si="32"/>
        <v/>
      </c>
      <c r="AA237" s="217"/>
    </row>
    <row r="238" spans="1:27" hidden="1" x14ac:dyDescent="0.35">
      <c r="A238" s="190" t="str">
        <f t="shared" si="28"/>
        <v/>
      </c>
      <c r="B238" s="191"/>
      <c r="C238" s="192"/>
      <c r="D238" s="192"/>
      <c r="E238" s="193"/>
      <c r="F238" s="190" t="str">
        <f t="shared" si="29"/>
        <v/>
      </c>
      <c r="G238" s="190" t="str">
        <f t="shared" si="30"/>
        <v/>
      </c>
      <c r="H238" s="190"/>
      <c r="I238" s="190" t="str">
        <f t="shared" si="31"/>
        <v/>
      </c>
      <c r="J238" s="190" t="str">
        <f t="shared" si="31"/>
        <v/>
      </c>
      <c r="K238" s="190" t="str">
        <f t="shared" si="31"/>
        <v/>
      </c>
      <c r="L238" s="190" t="str">
        <f t="shared" si="31"/>
        <v/>
      </c>
      <c r="M238" s="190" t="str">
        <f t="shared" si="31"/>
        <v/>
      </c>
      <c r="N238" s="190" t="str">
        <f t="shared" si="31"/>
        <v/>
      </c>
      <c r="O238" s="190" t="str">
        <f t="shared" si="31"/>
        <v/>
      </c>
      <c r="P238" s="190" t="str">
        <f t="shared" si="31"/>
        <v/>
      </c>
      <c r="Q238" s="190" t="str">
        <f t="shared" si="31"/>
        <v/>
      </c>
      <c r="R238" s="210"/>
      <c r="S238" s="210"/>
      <c r="T238" s="194"/>
      <c r="U238" s="194"/>
      <c r="V238" s="193"/>
      <c r="W238" s="222"/>
      <c r="X238" s="213"/>
      <c r="Y238" s="228"/>
      <c r="Z238" s="195" t="str">
        <f t="shared" si="32"/>
        <v/>
      </c>
      <c r="AA238" s="217"/>
    </row>
    <row r="239" spans="1:27" hidden="1" x14ac:dyDescent="0.35">
      <c r="A239" s="190" t="str">
        <f t="shared" si="28"/>
        <v/>
      </c>
      <c r="B239" s="191"/>
      <c r="C239" s="192"/>
      <c r="D239" s="192"/>
      <c r="E239" s="193"/>
      <c r="F239" s="190" t="str">
        <f t="shared" si="29"/>
        <v/>
      </c>
      <c r="G239" s="190" t="str">
        <f t="shared" si="30"/>
        <v/>
      </c>
      <c r="H239" s="190"/>
      <c r="I239" s="190" t="str">
        <f t="shared" si="31"/>
        <v/>
      </c>
      <c r="J239" s="190" t="str">
        <f t="shared" si="31"/>
        <v/>
      </c>
      <c r="K239" s="190" t="str">
        <f t="shared" si="31"/>
        <v/>
      </c>
      <c r="L239" s="190" t="str">
        <f t="shared" si="31"/>
        <v/>
      </c>
      <c r="M239" s="190" t="str">
        <f t="shared" si="31"/>
        <v/>
      </c>
      <c r="N239" s="190" t="str">
        <f t="shared" si="31"/>
        <v/>
      </c>
      <c r="O239" s="190" t="str">
        <f t="shared" ref="I239:Q255" si="33">IF(ISERR(SEARCH(O$3,$H239)),"",1)</f>
        <v/>
      </c>
      <c r="P239" s="190" t="str">
        <f t="shared" si="33"/>
        <v/>
      </c>
      <c r="Q239" s="190" t="str">
        <f t="shared" si="33"/>
        <v/>
      </c>
      <c r="R239" s="210"/>
      <c r="S239" s="210"/>
      <c r="T239" s="194"/>
      <c r="U239" s="194"/>
      <c r="V239" s="193"/>
      <c r="W239" s="222"/>
      <c r="X239" s="213"/>
      <c r="Y239" s="228"/>
      <c r="Z239" s="195" t="str">
        <f t="shared" si="32"/>
        <v/>
      </c>
      <c r="AA239" s="217"/>
    </row>
    <row r="240" spans="1:27" hidden="1" x14ac:dyDescent="0.35">
      <c r="A240" s="190" t="str">
        <f t="shared" si="28"/>
        <v/>
      </c>
      <c r="B240" s="191"/>
      <c r="C240" s="192"/>
      <c r="D240" s="192"/>
      <c r="E240" s="193"/>
      <c r="F240" s="190" t="str">
        <f t="shared" si="29"/>
        <v/>
      </c>
      <c r="G240" s="190" t="str">
        <f t="shared" si="30"/>
        <v/>
      </c>
      <c r="H240" s="190"/>
      <c r="I240" s="190" t="str">
        <f t="shared" si="33"/>
        <v/>
      </c>
      <c r="J240" s="190" t="str">
        <f t="shared" si="33"/>
        <v/>
      </c>
      <c r="K240" s="190" t="str">
        <f t="shared" si="33"/>
        <v/>
      </c>
      <c r="L240" s="190" t="str">
        <f t="shared" si="33"/>
        <v/>
      </c>
      <c r="M240" s="190" t="str">
        <f t="shared" si="33"/>
        <v/>
      </c>
      <c r="N240" s="190" t="str">
        <f t="shared" si="33"/>
        <v/>
      </c>
      <c r="O240" s="190" t="str">
        <f t="shared" si="33"/>
        <v/>
      </c>
      <c r="P240" s="190" t="str">
        <f t="shared" si="33"/>
        <v/>
      </c>
      <c r="Q240" s="190" t="str">
        <f t="shared" si="33"/>
        <v/>
      </c>
      <c r="R240" s="210"/>
      <c r="S240" s="210"/>
      <c r="T240" s="194"/>
      <c r="U240" s="194"/>
      <c r="V240" s="193"/>
      <c r="W240" s="222"/>
      <c r="X240" s="213"/>
      <c r="Y240" s="228"/>
      <c r="Z240" s="195" t="str">
        <f t="shared" si="32"/>
        <v/>
      </c>
      <c r="AA240" s="217"/>
    </row>
    <row r="241" spans="1:27" hidden="1" x14ac:dyDescent="0.35">
      <c r="A241" s="190" t="str">
        <f t="shared" si="28"/>
        <v/>
      </c>
      <c r="B241" s="191"/>
      <c r="C241" s="192"/>
      <c r="D241" s="192"/>
      <c r="E241" s="193"/>
      <c r="F241" s="190" t="str">
        <f t="shared" si="29"/>
        <v/>
      </c>
      <c r="G241" s="190" t="str">
        <f t="shared" si="30"/>
        <v/>
      </c>
      <c r="H241" s="190"/>
      <c r="I241" s="190" t="str">
        <f t="shared" si="33"/>
        <v/>
      </c>
      <c r="J241" s="190" t="str">
        <f t="shared" si="33"/>
        <v/>
      </c>
      <c r="K241" s="190" t="str">
        <f t="shared" si="33"/>
        <v/>
      </c>
      <c r="L241" s="190" t="str">
        <f t="shared" si="33"/>
        <v/>
      </c>
      <c r="M241" s="190" t="str">
        <f t="shared" si="33"/>
        <v/>
      </c>
      <c r="N241" s="190" t="str">
        <f t="shared" si="33"/>
        <v/>
      </c>
      <c r="O241" s="190" t="str">
        <f t="shared" si="33"/>
        <v/>
      </c>
      <c r="P241" s="190" t="str">
        <f t="shared" si="33"/>
        <v/>
      </c>
      <c r="Q241" s="190" t="str">
        <f t="shared" si="33"/>
        <v/>
      </c>
      <c r="R241" s="210"/>
      <c r="S241" s="210"/>
      <c r="T241" s="194"/>
      <c r="U241" s="194"/>
      <c r="V241" s="193"/>
      <c r="W241" s="222"/>
      <c r="X241" s="213"/>
      <c r="Y241" s="228"/>
      <c r="Z241" s="195" t="str">
        <f t="shared" si="32"/>
        <v/>
      </c>
      <c r="AA241" s="217"/>
    </row>
    <row r="242" spans="1:27" hidden="1" x14ac:dyDescent="0.35">
      <c r="A242" s="190" t="str">
        <f t="shared" si="28"/>
        <v/>
      </c>
      <c r="B242" s="191"/>
      <c r="C242" s="192"/>
      <c r="D242" s="192"/>
      <c r="E242" s="193"/>
      <c r="F242" s="190" t="str">
        <f t="shared" si="29"/>
        <v/>
      </c>
      <c r="G242" s="190" t="str">
        <f t="shared" si="30"/>
        <v/>
      </c>
      <c r="H242" s="190"/>
      <c r="I242" s="190" t="str">
        <f t="shared" si="33"/>
        <v/>
      </c>
      <c r="J242" s="190" t="str">
        <f t="shared" si="33"/>
        <v/>
      </c>
      <c r="K242" s="190" t="str">
        <f t="shared" si="33"/>
        <v/>
      </c>
      <c r="L242" s="190" t="str">
        <f t="shared" si="33"/>
        <v/>
      </c>
      <c r="M242" s="190" t="str">
        <f t="shared" si="33"/>
        <v/>
      </c>
      <c r="N242" s="190" t="str">
        <f t="shared" si="33"/>
        <v/>
      </c>
      <c r="O242" s="190" t="str">
        <f t="shared" si="33"/>
        <v/>
      </c>
      <c r="P242" s="190" t="str">
        <f t="shared" si="33"/>
        <v/>
      </c>
      <c r="Q242" s="190" t="str">
        <f t="shared" si="33"/>
        <v/>
      </c>
      <c r="R242" s="210"/>
      <c r="S242" s="210"/>
      <c r="T242" s="194"/>
      <c r="U242" s="194"/>
      <c r="V242" s="193"/>
      <c r="W242" s="222"/>
      <c r="X242" s="213"/>
      <c r="Y242" s="228"/>
      <c r="Z242" s="195" t="str">
        <f t="shared" si="32"/>
        <v/>
      </c>
      <c r="AA242" s="217"/>
    </row>
    <row r="243" spans="1:27" hidden="1" x14ac:dyDescent="0.35">
      <c r="A243" s="190" t="str">
        <f t="shared" si="28"/>
        <v/>
      </c>
      <c r="B243" s="191"/>
      <c r="C243" s="192"/>
      <c r="D243" s="192"/>
      <c r="E243" s="193"/>
      <c r="F243" s="190" t="str">
        <f t="shared" si="29"/>
        <v/>
      </c>
      <c r="G243" s="190" t="str">
        <f t="shared" si="30"/>
        <v/>
      </c>
      <c r="H243" s="190"/>
      <c r="I243" s="190" t="str">
        <f t="shared" si="33"/>
        <v/>
      </c>
      <c r="J243" s="190" t="str">
        <f t="shared" si="33"/>
        <v/>
      </c>
      <c r="K243" s="190" t="str">
        <f t="shared" si="33"/>
        <v/>
      </c>
      <c r="L243" s="190" t="str">
        <f t="shared" si="33"/>
        <v/>
      </c>
      <c r="M243" s="190" t="str">
        <f t="shared" si="33"/>
        <v/>
      </c>
      <c r="N243" s="190" t="str">
        <f t="shared" si="33"/>
        <v/>
      </c>
      <c r="O243" s="190" t="str">
        <f t="shared" si="33"/>
        <v/>
      </c>
      <c r="P243" s="190" t="str">
        <f t="shared" si="33"/>
        <v/>
      </c>
      <c r="Q243" s="190" t="str">
        <f t="shared" si="33"/>
        <v/>
      </c>
      <c r="R243" s="210"/>
      <c r="S243" s="210"/>
      <c r="T243" s="194"/>
      <c r="U243" s="194"/>
      <c r="V243" s="193"/>
      <c r="W243" s="222"/>
      <c r="X243" s="213"/>
      <c r="Y243" s="228"/>
      <c r="Z243" s="195" t="str">
        <f t="shared" si="32"/>
        <v/>
      </c>
      <c r="AA243" s="217"/>
    </row>
    <row r="244" spans="1:27" hidden="1" x14ac:dyDescent="0.35">
      <c r="A244" s="190" t="str">
        <f t="shared" si="28"/>
        <v/>
      </c>
      <c r="B244" s="191"/>
      <c r="C244" s="192"/>
      <c r="D244" s="192"/>
      <c r="E244" s="193"/>
      <c r="F244" s="190" t="str">
        <f t="shared" si="29"/>
        <v/>
      </c>
      <c r="G244" s="190" t="str">
        <f t="shared" si="30"/>
        <v/>
      </c>
      <c r="H244" s="190"/>
      <c r="I244" s="190" t="str">
        <f t="shared" si="33"/>
        <v/>
      </c>
      <c r="J244" s="190" t="str">
        <f t="shared" si="33"/>
        <v/>
      </c>
      <c r="K244" s="190" t="str">
        <f t="shared" si="33"/>
        <v/>
      </c>
      <c r="L244" s="190" t="str">
        <f t="shared" si="33"/>
        <v/>
      </c>
      <c r="M244" s="190" t="str">
        <f t="shared" si="33"/>
        <v/>
      </c>
      <c r="N244" s="190" t="str">
        <f t="shared" si="33"/>
        <v/>
      </c>
      <c r="O244" s="190" t="str">
        <f t="shared" si="33"/>
        <v/>
      </c>
      <c r="P244" s="190" t="str">
        <f t="shared" si="33"/>
        <v/>
      </c>
      <c r="Q244" s="190" t="str">
        <f t="shared" si="33"/>
        <v/>
      </c>
      <c r="R244" s="210"/>
      <c r="S244" s="210"/>
      <c r="T244" s="194"/>
      <c r="U244" s="194"/>
      <c r="V244" s="193"/>
      <c r="W244" s="222"/>
      <c r="X244" s="213"/>
      <c r="Y244" s="228"/>
      <c r="Z244" s="195" t="str">
        <f t="shared" si="32"/>
        <v/>
      </c>
      <c r="AA244" s="217"/>
    </row>
    <row r="245" spans="1:27" hidden="1" x14ac:dyDescent="0.35">
      <c r="A245" s="190" t="str">
        <f t="shared" si="28"/>
        <v/>
      </c>
      <c r="B245" s="191"/>
      <c r="C245" s="192"/>
      <c r="D245" s="192"/>
      <c r="E245" s="193"/>
      <c r="F245" s="190" t="str">
        <f t="shared" si="29"/>
        <v/>
      </c>
      <c r="G245" s="190" t="str">
        <f t="shared" si="30"/>
        <v/>
      </c>
      <c r="H245" s="190"/>
      <c r="I245" s="190" t="str">
        <f t="shared" si="33"/>
        <v/>
      </c>
      <c r="J245" s="190" t="str">
        <f t="shared" si="33"/>
        <v/>
      </c>
      <c r="K245" s="190" t="str">
        <f t="shared" si="33"/>
        <v/>
      </c>
      <c r="L245" s="190" t="str">
        <f t="shared" si="33"/>
        <v/>
      </c>
      <c r="M245" s="190" t="str">
        <f t="shared" si="33"/>
        <v/>
      </c>
      <c r="N245" s="190" t="str">
        <f t="shared" si="33"/>
        <v/>
      </c>
      <c r="O245" s="190" t="str">
        <f t="shared" si="33"/>
        <v/>
      </c>
      <c r="P245" s="190" t="str">
        <f t="shared" si="33"/>
        <v/>
      </c>
      <c r="Q245" s="190" t="str">
        <f t="shared" si="33"/>
        <v/>
      </c>
      <c r="R245" s="210"/>
      <c r="S245" s="210"/>
      <c r="T245" s="194"/>
      <c r="U245" s="194"/>
      <c r="V245" s="193"/>
      <c r="W245" s="222"/>
      <c r="X245" s="213"/>
      <c r="Y245" s="228"/>
      <c r="Z245" s="195" t="str">
        <f t="shared" si="32"/>
        <v/>
      </c>
      <c r="AA245" s="217"/>
    </row>
    <row r="246" spans="1:27" hidden="1" x14ac:dyDescent="0.35">
      <c r="A246" s="190" t="str">
        <f t="shared" si="28"/>
        <v/>
      </c>
      <c r="B246" s="191"/>
      <c r="C246" s="192"/>
      <c r="D246" s="192"/>
      <c r="E246" s="193"/>
      <c r="F246" s="190" t="str">
        <f t="shared" si="29"/>
        <v/>
      </c>
      <c r="G246" s="190" t="str">
        <f t="shared" si="30"/>
        <v/>
      </c>
      <c r="H246" s="190"/>
      <c r="I246" s="190" t="str">
        <f t="shared" si="33"/>
        <v/>
      </c>
      <c r="J246" s="190" t="str">
        <f t="shared" si="33"/>
        <v/>
      </c>
      <c r="K246" s="190" t="str">
        <f t="shared" si="33"/>
        <v/>
      </c>
      <c r="L246" s="190" t="str">
        <f t="shared" si="33"/>
        <v/>
      </c>
      <c r="M246" s="190" t="str">
        <f t="shared" si="33"/>
        <v/>
      </c>
      <c r="N246" s="190" t="str">
        <f t="shared" si="33"/>
        <v/>
      </c>
      <c r="O246" s="190" t="str">
        <f t="shared" si="33"/>
        <v/>
      </c>
      <c r="P246" s="190" t="str">
        <f t="shared" si="33"/>
        <v/>
      </c>
      <c r="Q246" s="190" t="str">
        <f t="shared" si="33"/>
        <v/>
      </c>
      <c r="R246" s="210"/>
      <c r="S246" s="210"/>
      <c r="T246" s="194"/>
      <c r="U246" s="194"/>
      <c r="V246" s="193"/>
      <c r="W246" s="222"/>
      <c r="X246" s="213"/>
      <c r="Y246" s="228"/>
      <c r="Z246" s="195" t="str">
        <f t="shared" si="32"/>
        <v/>
      </c>
      <c r="AA246" s="217"/>
    </row>
    <row r="247" spans="1:27" hidden="1" x14ac:dyDescent="0.35">
      <c r="A247" s="190" t="str">
        <f t="shared" si="28"/>
        <v/>
      </c>
      <c r="B247" s="191"/>
      <c r="C247" s="192"/>
      <c r="D247" s="192"/>
      <c r="E247" s="193"/>
      <c r="F247" s="190" t="str">
        <f t="shared" si="29"/>
        <v/>
      </c>
      <c r="G247" s="190" t="str">
        <f t="shared" si="30"/>
        <v/>
      </c>
      <c r="H247" s="190"/>
      <c r="I247" s="190" t="str">
        <f t="shared" si="33"/>
        <v/>
      </c>
      <c r="J247" s="190" t="str">
        <f t="shared" si="33"/>
        <v/>
      </c>
      <c r="K247" s="190" t="str">
        <f t="shared" si="33"/>
        <v/>
      </c>
      <c r="L247" s="190" t="str">
        <f t="shared" si="33"/>
        <v/>
      </c>
      <c r="M247" s="190" t="str">
        <f t="shared" si="33"/>
        <v/>
      </c>
      <c r="N247" s="190" t="str">
        <f t="shared" si="33"/>
        <v/>
      </c>
      <c r="O247" s="190" t="str">
        <f t="shared" si="33"/>
        <v/>
      </c>
      <c r="P247" s="190" t="str">
        <f t="shared" si="33"/>
        <v/>
      </c>
      <c r="Q247" s="190" t="str">
        <f t="shared" si="33"/>
        <v/>
      </c>
      <c r="R247" s="210"/>
      <c r="S247" s="210"/>
      <c r="T247" s="194"/>
      <c r="U247" s="194"/>
      <c r="V247" s="193"/>
      <c r="W247" s="222"/>
      <c r="X247" s="213"/>
      <c r="Y247" s="228"/>
      <c r="Z247" s="195" t="str">
        <f t="shared" si="32"/>
        <v/>
      </c>
      <c r="AA247" s="217"/>
    </row>
    <row r="248" spans="1:27" hidden="1" x14ac:dyDescent="0.35">
      <c r="A248" s="190" t="str">
        <f t="shared" si="28"/>
        <v/>
      </c>
      <c r="B248" s="191"/>
      <c r="C248" s="192"/>
      <c r="D248" s="192"/>
      <c r="E248" s="193"/>
      <c r="F248" s="190" t="str">
        <f t="shared" si="29"/>
        <v/>
      </c>
      <c r="G248" s="190" t="str">
        <f t="shared" si="30"/>
        <v/>
      </c>
      <c r="H248" s="190"/>
      <c r="I248" s="190" t="str">
        <f t="shared" si="33"/>
        <v/>
      </c>
      <c r="J248" s="190" t="str">
        <f t="shared" si="33"/>
        <v/>
      </c>
      <c r="K248" s="190" t="str">
        <f t="shared" si="33"/>
        <v/>
      </c>
      <c r="L248" s="190" t="str">
        <f t="shared" si="33"/>
        <v/>
      </c>
      <c r="M248" s="190" t="str">
        <f t="shared" si="33"/>
        <v/>
      </c>
      <c r="N248" s="190" t="str">
        <f t="shared" si="33"/>
        <v/>
      </c>
      <c r="O248" s="190" t="str">
        <f t="shared" si="33"/>
        <v/>
      </c>
      <c r="P248" s="190" t="str">
        <f t="shared" si="33"/>
        <v/>
      </c>
      <c r="Q248" s="190" t="str">
        <f t="shared" si="33"/>
        <v/>
      </c>
      <c r="R248" s="210"/>
      <c r="S248" s="210"/>
      <c r="T248" s="194"/>
      <c r="U248" s="194"/>
      <c r="V248" s="193"/>
      <c r="W248" s="222"/>
      <c r="X248" s="213"/>
      <c r="Y248" s="228"/>
      <c r="Z248" s="195" t="str">
        <f t="shared" si="32"/>
        <v/>
      </c>
      <c r="AA248" s="217"/>
    </row>
    <row r="249" spans="1:27" hidden="1" x14ac:dyDescent="0.35">
      <c r="A249" s="190" t="str">
        <f t="shared" si="28"/>
        <v/>
      </c>
      <c r="B249" s="191"/>
      <c r="C249" s="192"/>
      <c r="D249" s="192"/>
      <c r="E249" s="193"/>
      <c r="F249" s="190" t="str">
        <f t="shared" si="29"/>
        <v/>
      </c>
      <c r="G249" s="190" t="str">
        <f t="shared" si="30"/>
        <v/>
      </c>
      <c r="H249" s="190"/>
      <c r="I249" s="190" t="str">
        <f t="shared" si="33"/>
        <v/>
      </c>
      <c r="J249" s="190" t="str">
        <f t="shared" si="33"/>
        <v/>
      </c>
      <c r="K249" s="190" t="str">
        <f t="shared" si="33"/>
        <v/>
      </c>
      <c r="L249" s="190" t="str">
        <f t="shared" si="33"/>
        <v/>
      </c>
      <c r="M249" s="190" t="str">
        <f t="shared" si="33"/>
        <v/>
      </c>
      <c r="N249" s="190" t="str">
        <f t="shared" si="33"/>
        <v/>
      </c>
      <c r="O249" s="190" t="str">
        <f t="shared" si="33"/>
        <v/>
      </c>
      <c r="P249" s="190" t="str">
        <f t="shared" si="33"/>
        <v/>
      </c>
      <c r="Q249" s="190" t="str">
        <f t="shared" si="33"/>
        <v/>
      </c>
      <c r="R249" s="210"/>
      <c r="S249" s="210"/>
      <c r="T249" s="194"/>
      <c r="U249" s="194"/>
      <c r="V249" s="193"/>
      <c r="W249" s="222"/>
      <c r="X249" s="213"/>
      <c r="Y249" s="228"/>
      <c r="Z249" s="195" t="str">
        <f t="shared" si="32"/>
        <v/>
      </c>
      <c r="AA249" s="217"/>
    </row>
    <row r="250" spans="1:27" hidden="1" x14ac:dyDescent="0.35">
      <c r="A250" s="190" t="str">
        <f t="shared" si="28"/>
        <v/>
      </c>
      <c r="B250" s="191"/>
      <c r="C250" s="192"/>
      <c r="D250" s="192"/>
      <c r="E250" s="193"/>
      <c r="F250" s="190" t="str">
        <f t="shared" si="29"/>
        <v/>
      </c>
      <c r="G250" s="190" t="str">
        <f t="shared" si="30"/>
        <v/>
      </c>
      <c r="H250" s="190"/>
      <c r="I250" s="190" t="str">
        <f t="shared" si="33"/>
        <v/>
      </c>
      <c r="J250" s="190" t="str">
        <f t="shared" si="33"/>
        <v/>
      </c>
      <c r="K250" s="190" t="str">
        <f t="shared" si="33"/>
        <v/>
      </c>
      <c r="L250" s="190" t="str">
        <f t="shared" si="33"/>
        <v/>
      </c>
      <c r="M250" s="190" t="str">
        <f t="shared" si="33"/>
        <v/>
      </c>
      <c r="N250" s="190" t="str">
        <f t="shared" si="33"/>
        <v/>
      </c>
      <c r="O250" s="190" t="str">
        <f t="shared" si="33"/>
        <v/>
      </c>
      <c r="P250" s="190" t="str">
        <f t="shared" si="33"/>
        <v/>
      </c>
      <c r="Q250" s="190" t="str">
        <f t="shared" si="33"/>
        <v/>
      </c>
      <c r="R250" s="210"/>
      <c r="S250" s="210"/>
      <c r="T250" s="194"/>
      <c r="U250" s="194"/>
      <c r="V250" s="193"/>
      <c r="W250" s="222"/>
      <c r="X250" s="213"/>
      <c r="Y250" s="228"/>
      <c r="Z250" s="195" t="str">
        <f t="shared" si="32"/>
        <v/>
      </c>
      <c r="AA250" s="217"/>
    </row>
    <row r="251" spans="1:27" hidden="1" x14ac:dyDescent="0.35">
      <c r="A251" s="190" t="str">
        <f t="shared" si="28"/>
        <v/>
      </c>
      <c r="B251" s="191"/>
      <c r="C251" s="192"/>
      <c r="D251" s="192"/>
      <c r="E251" s="193"/>
      <c r="F251" s="190" t="str">
        <f t="shared" si="29"/>
        <v/>
      </c>
      <c r="G251" s="190" t="str">
        <f t="shared" si="30"/>
        <v/>
      </c>
      <c r="H251" s="190"/>
      <c r="I251" s="190" t="str">
        <f t="shared" si="33"/>
        <v/>
      </c>
      <c r="J251" s="190" t="str">
        <f t="shared" si="33"/>
        <v/>
      </c>
      <c r="K251" s="190" t="str">
        <f t="shared" si="33"/>
        <v/>
      </c>
      <c r="L251" s="190" t="str">
        <f t="shared" si="33"/>
        <v/>
      </c>
      <c r="M251" s="190" t="str">
        <f t="shared" si="33"/>
        <v/>
      </c>
      <c r="N251" s="190" t="str">
        <f t="shared" si="33"/>
        <v/>
      </c>
      <c r="O251" s="190" t="str">
        <f t="shared" si="33"/>
        <v/>
      </c>
      <c r="P251" s="190" t="str">
        <f t="shared" si="33"/>
        <v/>
      </c>
      <c r="Q251" s="190" t="str">
        <f t="shared" si="33"/>
        <v/>
      </c>
      <c r="R251" s="210"/>
      <c r="S251" s="210"/>
      <c r="T251" s="194"/>
      <c r="U251" s="194"/>
      <c r="V251" s="193"/>
      <c r="W251" s="222"/>
      <c r="X251" s="213"/>
      <c r="Y251" s="228"/>
      <c r="Z251" s="195" t="str">
        <f t="shared" si="32"/>
        <v/>
      </c>
      <c r="AA251" s="217"/>
    </row>
    <row r="252" spans="1:27" hidden="1" x14ac:dyDescent="0.35">
      <c r="A252" s="190" t="str">
        <f t="shared" si="28"/>
        <v/>
      </c>
      <c r="B252" s="191"/>
      <c r="C252" s="192"/>
      <c r="D252" s="192"/>
      <c r="E252" s="193"/>
      <c r="F252" s="190" t="str">
        <f t="shared" si="29"/>
        <v/>
      </c>
      <c r="G252" s="190" t="str">
        <f t="shared" si="30"/>
        <v/>
      </c>
      <c r="H252" s="190"/>
      <c r="I252" s="190" t="str">
        <f t="shared" si="33"/>
        <v/>
      </c>
      <c r="J252" s="190" t="str">
        <f t="shared" si="33"/>
        <v/>
      </c>
      <c r="K252" s="190" t="str">
        <f t="shared" si="33"/>
        <v/>
      </c>
      <c r="L252" s="190" t="str">
        <f t="shared" si="33"/>
        <v/>
      </c>
      <c r="M252" s="190" t="str">
        <f t="shared" si="33"/>
        <v/>
      </c>
      <c r="N252" s="190" t="str">
        <f t="shared" si="33"/>
        <v/>
      </c>
      <c r="O252" s="190" t="str">
        <f t="shared" si="33"/>
        <v/>
      </c>
      <c r="P252" s="190" t="str">
        <f t="shared" si="33"/>
        <v/>
      </c>
      <c r="Q252" s="190" t="str">
        <f t="shared" si="33"/>
        <v/>
      </c>
      <c r="R252" s="210"/>
      <c r="S252" s="210"/>
      <c r="T252" s="194"/>
      <c r="U252" s="194"/>
      <c r="V252" s="193"/>
      <c r="W252" s="222"/>
      <c r="X252" s="213"/>
      <c r="Y252" s="228"/>
      <c r="Z252" s="195" t="str">
        <f t="shared" si="32"/>
        <v/>
      </c>
      <c r="AA252" s="217"/>
    </row>
    <row r="253" spans="1:27" hidden="1" x14ac:dyDescent="0.35">
      <c r="A253" s="190" t="str">
        <f t="shared" si="28"/>
        <v/>
      </c>
      <c r="B253" s="191"/>
      <c r="C253" s="192"/>
      <c r="D253" s="192"/>
      <c r="E253" s="193"/>
      <c r="F253" s="190" t="str">
        <f t="shared" si="29"/>
        <v/>
      </c>
      <c r="G253" s="190" t="str">
        <f t="shared" si="30"/>
        <v/>
      </c>
      <c r="H253" s="190"/>
      <c r="I253" s="190" t="str">
        <f t="shared" si="33"/>
        <v/>
      </c>
      <c r="J253" s="190" t="str">
        <f t="shared" si="33"/>
        <v/>
      </c>
      <c r="K253" s="190" t="str">
        <f t="shared" si="33"/>
        <v/>
      </c>
      <c r="L253" s="190" t="str">
        <f t="shared" si="33"/>
        <v/>
      </c>
      <c r="M253" s="190" t="str">
        <f t="shared" si="33"/>
        <v/>
      </c>
      <c r="N253" s="190" t="str">
        <f t="shared" si="33"/>
        <v/>
      </c>
      <c r="O253" s="190" t="str">
        <f t="shared" si="33"/>
        <v/>
      </c>
      <c r="P253" s="190" t="str">
        <f t="shared" si="33"/>
        <v/>
      </c>
      <c r="Q253" s="190" t="str">
        <f t="shared" si="33"/>
        <v/>
      </c>
      <c r="R253" s="210"/>
      <c r="S253" s="210"/>
      <c r="T253" s="194"/>
      <c r="U253" s="194"/>
      <c r="V253" s="193"/>
      <c r="W253" s="222"/>
      <c r="X253" s="213"/>
      <c r="Y253" s="228"/>
      <c r="Z253" s="195" t="str">
        <f t="shared" si="32"/>
        <v/>
      </c>
      <c r="AA253" s="217"/>
    </row>
    <row r="254" spans="1:27" hidden="1" x14ac:dyDescent="0.35">
      <c r="A254" s="190" t="str">
        <f t="shared" si="28"/>
        <v/>
      </c>
      <c r="B254" s="191"/>
      <c r="C254" s="192"/>
      <c r="D254" s="192"/>
      <c r="E254" s="193"/>
      <c r="F254" s="190" t="str">
        <f t="shared" si="29"/>
        <v/>
      </c>
      <c r="G254" s="190" t="str">
        <f t="shared" si="30"/>
        <v/>
      </c>
      <c r="H254" s="190"/>
      <c r="I254" s="190" t="str">
        <f t="shared" si="33"/>
        <v/>
      </c>
      <c r="J254" s="190" t="str">
        <f t="shared" si="33"/>
        <v/>
      </c>
      <c r="K254" s="190" t="str">
        <f t="shared" si="33"/>
        <v/>
      </c>
      <c r="L254" s="190" t="str">
        <f t="shared" si="33"/>
        <v/>
      </c>
      <c r="M254" s="190" t="str">
        <f t="shared" si="33"/>
        <v/>
      </c>
      <c r="N254" s="190" t="str">
        <f t="shared" si="33"/>
        <v/>
      </c>
      <c r="O254" s="190" t="str">
        <f t="shared" si="33"/>
        <v/>
      </c>
      <c r="P254" s="190" t="str">
        <f t="shared" si="33"/>
        <v/>
      </c>
      <c r="Q254" s="190" t="str">
        <f t="shared" si="33"/>
        <v/>
      </c>
      <c r="R254" s="210"/>
      <c r="S254" s="210"/>
      <c r="T254" s="194"/>
      <c r="U254" s="194"/>
      <c r="V254" s="193"/>
      <c r="W254" s="222"/>
      <c r="X254" s="213"/>
      <c r="Y254" s="228"/>
      <c r="Z254" s="195" t="str">
        <f t="shared" si="32"/>
        <v/>
      </c>
      <c r="AA254" s="217"/>
    </row>
    <row r="255" spans="1:27" hidden="1" x14ac:dyDescent="0.35">
      <c r="A255" s="190" t="str">
        <f t="shared" si="28"/>
        <v/>
      </c>
      <c r="B255" s="191"/>
      <c r="C255" s="192"/>
      <c r="D255" s="192"/>
      <c r="E255" s="193"/>
      <c r="F255" s="190" t="str">
        <f t="shared" si="29"/>
        <v/>
      </c>
      <c r="G255" s="190" t="str">
        <f t="shared" si="30"/>
        <v/>
      </c>
      <c r="H255" s="190"/>
      <c r="I255" s="190" t="str">
        <f t="shared" si="33"/>
        <v/>
      </c>
      <c r="J255" s="190" t="str">
        <f t="shared" si="33"/>
        <v/>
      </c>
      <c r="K255" s="190" t="str">
        <f t="shared" si="33"/>
        <v/>
      </c>
      <c r="L255" s="190" t="str">
        <f t="shared" si="33"/>
        <v/>
      </c>
      <c r="M255" s="190" t="str">
        <f t="shared" si="33"/>
        <v/>
      </c>
      <c r="N255" s="190" t="str">
        <f t="shared" si="33"/>
        <v/>
      </c>
      <c r="O255" s="190" t="str">
        <f t="shared" si="33"/>
        <v/>
      </c>
      <c r="P255" s="190" t="str">
        <f t="shared" si="33"/>
        <v/>
      </c>
      <c r="Q255" s="190" t="str">
        <f t="shared" si="33"/>
        <v/>
      </c>
      <c r="R255" s="210"/>
      <c r="S255" s="210"/>
      <c r="T255" s="194"/>
      <c r="U255" s="194"/>
      <c r="V255" s="193"/>
      <c r="W255" s="222"/>
      <c r="X255" s="213"/>
      <c r="Y255" s="228"/>
      <c r="Z255" s="195" t="str">
        <f t="shared" si="32"/>
        <v/>
      </c>
      <c r="AA255" s="217"/>
    </row>
    <row r="254042" spans="6:25" s="37" customFormat="1" x14ac:dyDescent="0.35">
      <c r="F254042" s="196" t="str">
        <f>LEFT(B254042,3)</f>
        <v/>
      </c>
      <c r="W254042" s="223"/>
      <c r="Y254042" s="229"/>
    </row>
  </sheetData>
  <autoFilter ref="A3:AA255" xr:uid="{00000000-0009-0000-0000-000003000000}">
    <filterColumn colId="3">
      <filters>
        <filter val="4"/>
      </filters>
    </filterColumn>
  </autoFilter>
  <conditionalFormatting sqref="A2:XFD2">
    <cfRule type="cellIs" dxfId="123" priority="24" operator="equal">
      <formula>0</formula>
    </cfRule>
  </conditionalFormatting>
  <conditionalFormatting sqref="A1:XFD2 A3:S3 V3:XFD3 A4:XFD1048576">
    <cfRule type="containsText" dxfId="122" priority="25" operator="containsText" text="&lt;PLACEHOLDER&gt;">
      <formula>NOT(ISERROR(SEARCH("&lt;PLACEHOLDER&gt;",A1)))</formula>
    </cfRule>
  </conditionalFormatting>
  <conditionalFormatting sqref="T4:U996">
    <cfRule type="expression" dxfId="121" priority="7">
      <formula>NOT(ISBLANK(T4))</formula>
    </cfRule>
  </conditionalFormatting>
  <conditionalFormatting sqref="A112:XFD996 AB4:XFD4 AB7:XFD67 AB70:XFD98 AB101:XFD111">
    <cfRule type="expression" dxfId="120" priority="5">
      <formula>NOT(LEFT($B4,3)=LEFT($B5,3))</formula>
    </cfRule>
    <cfRule type="expression" dxfId="119" priority="6">
      <formula>LEFT($B3,3)=LEFT($B4,3)</formula>
    </cfRule>
  </conditionalFormatting>
  <conditionalFormatting sqref="T3:U3">
    <cfRule type="containsText" dxfId="118" priority="4" operator="containsText" text="&lt;PLACEHOLDER&gt;">
      <formula>NOT(ISERROR(SEARCH("&lt;PLACEHOLDER&gt;",T3)))</formula>
    </cfRule>
  </conditionalFormatting>
  <conditionalFormatting sqref="AB6:XFD6 AB69:XFD69">
    <cfRule type="expression" dxfId="117" priority="674">
      <formula>NOT(LEFT($B6,3)=LEFT($B7,3))</formula>
    </cfRule>
    <cfRule type="expression" dxfId="116" priority="675">
      <formula>LEFT(#REF!,3)=LEFT($B6,3)</formula>
    </cfRule>
  </conditionalFormatting>
  <conditionalFormatting sqref="AB5:XFD5 AB68:XFD68">
    <cfRule type="expression" dxfId="115" priority="676">
      <formula>NOT(LEFT($B5,3)=LEFT(#REF!,3))</formula>
    </cfRule>
    <cfRule type="expression" dxfId="114" priority="677">
      <formula>LEFT($B4,3)=LEFT($B5,3)</formula>
    </cfRule>
  </conditionalFormatting>
  <conditionalFormatting sqref="Z4:Z114">
    <cfRule type="expression" dxfId="113" priority="1">
      <formula>NOT(_xlfn.ISFORMULA(Z4))</formula>
    </cfRule>
  </conditionalFormatting>
  <conditionalFormatting sqref="AB100:XFD100">
    <cfRule type="expression" dxfId="112" priority="853">
      <formula>NOT(LEFT($B100,3)=LEFT($B101,3))</formula>
    </cfRule>
    <cfRule type="expression" dxfId="111" priority="854">
      <formula>LEFT(#REF!,3)=LEFT($B100,3)</formula>
    </cfRule>
  </conditionalFormatting>
  <conditionalFormatting sqref="AB99:XFD99">
    <cfRule type="expression" dxfId="110" priority="855">
      <formula>NOT(LEFT($B99,3)=LEFT(#REF!,3))</formula>
    </cfRule>
    <cfRule type="expression" dxfId="109" priority="856">
      <formula>LEFT($B98,3)=LEFT($B99,3)</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DCCF43"/>
    <pageSetUpPr fitToPage="1"/>
  </sheetPr>
  <dimension ref="A1:T1002"/>
  <sheetViews>
    <sheetView tabSelected="1" topLeftCell="A27" zoomScale="60" zoomScaleNormal="60" workbookViewId="0">
      <selection activeCell="K39" sqref="K39"/>
    </sheetView>
  </sheetViews>
  <sheetFormatPr defaultColWidth="9.1796875" defaultRowHeight="18.5" x14ac:dyDescent="0.45"/>
  <cols>
    <col min="1" max="1" width="2.7265625" style="51" customWidth="1"/>
    <col min="2" max="2" width="8.7265625" style="73" customWidth="1"/>
    <col min="3" max="3" width="8.54296875" style="75" customWidth="1"/>
    <col min="4" max="4" width="9.81640625" style="54" customWidth="1"/>
    <col min="5" max="5" width="4.26953125" style="53" hidden="1" customWidth="1"/>
    <col min="6" max="6" width="7.26953125" style="54" hidden="1" customWidth="1"/>
    <col min="7" max="7" width="7" style="53" hidden="1" customWidth="1"/>
    <col min="8" max="8" width="100.453125" style="377" bestFit="1" customWidth="1"/>
    <col min="9" max="9" width="20.81640625" style="62" customWidth="1"/>
    <col min="10" max="10" width="7.453125" style="93" customWidth="1"/>
    <col min="11" max="11" width="120.1796875" style="130" customWidth="1"/>
    <col min="12" max="12" width="4.7265625" style="3" hidden="1" customWidth="1"/>
    <col min="13" max="19" width="3.7265625" style="54" hidden="1" customWidth="1"/>
    <col min="20" max="20" width="3.7265625" style="3" hidden="1" customWidth="1"/>
    <col min="21" max="16384" width="9.1796875" style="3"/>
  </cols>
  <sheetData>
    <row r="1" spans="1:20" ht="60" customHeight="1" x14ac:dyDescent="0.35">
      <c r="A1" s="3"/>
      <c r="B1" s="407" t="s">
        <v>424</v>
      </c>
      <c r="C1" s="407"/>
      <c r="D1" s="407"/>
      <c r="E1" s="407"/>
      <c r="F1" s="407"/>
      <c r="G1" s="407"/>
      <c r="H1" s="407"/>
      <c r="I1" s="231"/>
      <c r="J1" s="400"/>
      <c r="K1" s="129"/>
      <c r="L1" s="84"/>
      <c r="M1" s="84"/>
      <c r="N1" s="84"/>
      <c r="O1" s="84"/>
      <c r="P1" s="84"/>
      <c r="Q1" s="84"/>
      <c r="R1" s="36"/>
      <c r="S1" s="3"/>
    </row>
    <row r="2" spans="1:20" s="37" customFormat="1" ht="14.5" x14ac:dyDescent="0.35">
      <c r="A2" s="90"/>
      <c r="B2" s="426" t="s">
        <v>274</v>
      </c>
      <c r="C2" s="426"/>
      <c r="D2" s="426"/>
      <c r="E2" s="426"/>
      <c r="F2" s="426"/>
      <c r="G2" s="426"/>
      <c r="H2" s="426"/>
      <c r="I2" s="426"/>
      <c r="J2" s="426"/>
      <c r="K2" s="426"/>
      <c r="M2" s="91"/>
      <c r="N2" s="92"/>
      <c r="O2" s="91"/>
      <c r="P2" s="91"/>
      <c r="Q2" s="91"/>
      <c r="R2" s="91"/>
      <c r="S2" s="91"/>
      <c r="T2" s="91"/>
    </row>
    <row r="3" spans="1:20" hidden="1" x14ac:dyDescent="0.45">
      <c r="B3" s="74"/>
      <c r="M3" s="5"/>
      <c r="N3" s="5"/>
      <c r="O3" s="5"/>
      <c r="P3" s="5">
        <v>2</v>
      </c>
      <c r="Q3" s="5" t="s">
        <v>142</v>
      </c>
      <c r="R3" s="5"/>
      <c r="S3" s="5" t="s">
        <v>144</v>
      </c>
      <c r="T3" s="5" t="s">
        <v>119</v>
      </c>
    </row>
    <row r="4" spans="1:20" hidden="1" x14ac:dyDescent="0.45">
      <c r="B4" s="74"/>
      <c r="M4" s="5"/>
      <c r="N4" s="5"/>
      <c r="O4" s="5"/>
      <c r="P4" s="5">
        <v>1</v>
      </c>
      <c r="Q4" s="5" t="s">
        <v>143</v>
      </c>
      <c r="R4" s="5"/>
      <c r="S4" s="5" t="s">
        <v>145</v>
      </c>
      <c r="T4" s="5">
        <v>1</v>
      </c>
    </row>
    <row r="5" spans="1:20" hidden="1" x14ac:dyDescent="0.45">
      <c r="B5" s="74"/>
      <c r="M5" s="5"/>
      <c r="N5" s="5"/>
      <c r="O5" s="5"/>
      <c r="P5" s="5">
        <v>0</v>
      </c>
      <c r="Q5" s="5"/>
      <c r="R5" s="5"/>
      <c r="S5" s="5" t="s">
        <v>146</v>
      </c>
      <c r="T5" s="5">
        <v>2</v>
      </c>
    </row>
    <row r="6" spans="1:20" hidden="1" x14ac:dyDescent="0.45">
      <c r="B6" s="74"/>
      <c r="M6" s="5"/>
      <c r="N6" s="5"/>
      <c r="O6" s="5"/>
      <c r="P6" s="5"/>
      <c r="Q6" s="5"/>
      <c r="R6" s="5"/>
      <c r="S6" s="5" t="s">
        <v>147</v>
      </c>
      <c r="T6" s="5">
        <v>3</v>
      </c>
    </row>
    <row r="7" spans="1:20" hidden="1" x14ac:dyDescent="0.45">
      <c r="B7" s="74"/>
      <c r="E7" s="53">
        <v>2</v>
      </c>
      <c r="I7" s="125"/>
      <c r="J7" s="162" t="s">
        <v>533</v>
      </c>
      <c r="M7" s="5"/>
      <c r="N7" s="5"/>
      <c r="O7" s="5"/>
      <c r="P7" s="5"/>
      <c r="Q7" s="5"/>
      <c r="R7" s="5"/>
      <c r="S7" s="5" t="s">
        <v>148</v>
      </c>
      <c r="T7" s="5">
        <v>4</v>
      </c>
    </row>
    <row r="8" spans="1:20" ht="14.5" hidden="1" x14ac:dyDescent="0.35">
      <c r="B8" s="74"/>
      <c r="H8" s="378"/>
      <c r="I8" s="125"/>
      <c r="J8" s="125"/>
      <c r="M8" s="5"/>
      <c r="N8" s="5"/>
      <c r="O8" s="5"/>
      <c r="P8" s="5"/>
      <c r="Q8" s="5"/>
      <c r="R8" s="5"/>
      <c r="S8" s="5" t="s">
        <v>532</v>
      </c>
      <c r="T8" s="5"/>
    </row>
    <row r="9" spans="1:20" x14ac:dyDescent="0.45">
      <c r="B9" s="74"/>
      <c r="G9" s="53">
        <f>COUNTA(G11:G240)-COUNTBLANK(G11:G240)</f>
        <v>108</v>
      </c>
      <c r="H9" s="378"/>
      <c r="I9" s="125"/>
      <c r="J9" s="126"/>
      <c r="M9" s="53">
        <f t="shared" ref="M9:T9" si="0">COUNTA(M11:M240)-COUNTBLANK(M11:M240)</f>
        <v>-1</v>
      </c>
      <c r="N9" s="53">
        <f t="shared" si="0"/>
        <v>1</v>
      </c>
      <c r="O9" s="53">
        <f t="shared" si="0"/>
        <v>11</v>
      </c>
      <c r="P9" s="53">
        <f t="shared" si="0"/>
        <v>24</v>
      </c>
      <c r="Q9" s="53">
        <f t="shared" si="0"/>
        <v>1</v>
      </c>
      <c r="R9" s="53">
        <f t="shared" si="0"/>
        <v>13</v>
      </c>
      <c r="S9" s="53">
        <f t="shared" si="0"/>
        <v>-5</v>
      </c>
      <c r="T9" s="53">
        <f t="shared" si="0"/>
        <v>5</v>
      </c>
    </row>
    <row r="10" spans="1:20" s="52" customFormat="1" ht="44" thickBot="1" x14ac:dyDescent="0.4">
      <c r="A10" s="58"/>
      <c r="B10" s="70" t="s">
        <v>136</v>
      </c>
      <c r="C10" s="112" t="s">
        <v>353</v>
      </c>
      <c r="D10" s="112" t="s">
        <v>376</v>
      </c>
      <c r="E10" s="294" t="s">
        <v>191</v>
      </c>
      <c r="F10" s="295" t="s">
        <v>84</v>
      </c>
      <c r="G10" s="294" t="s">
        <v>189</v>
      </c>
      <c r="H10" s="383" t="s">
        <v>1084</v>
      </c>
      <c r="I10" s="71"/>
      <c r="J10" s="127" t="s">
        <v>491</v>
      </c>
      <c r="K10" s="72" t="s">
        <v>1083</v>
      </c>
      <c r="M10" s="55" t="s">
        <v>253</v>
      </c>
      <c r="N10" s="55" t="s">
        <v>254</v>
      </c>
      <c r="O10" s="55" t="s">
        <v>255</v>
      </c>
      <c r="P10" s="55" t="s">
        <v>256</v>
      </c>
      <c r="Q10" s="55" t="s">
        <v>257</v>
      </c>
      <c r="R10" s="55" t="s">
        <v>258</v>
      </c>
      <c r="S10" s="55" t="s">
        <v>259</v>
      </c>
      <c r="T10" s="55" t="s">
        <v>260</v>
      </c>
    </row>
    <row r="11" spans="1:20" s="1" customFormat="1" ht="21" x14ac:dyDescent="0.35">
      <c r="A11" s="59">
        <v>0</v>
      </c>
      <c r="B11" s="427" t="s">
        <v>343</v>
      </c>
      <c r="C11" s="76">
        <f>IF(ISBLANK('action list'!D4),"",IF(D11="relevant",IF(J11=0,"",'action list'!D4),""))</f>
        <v>2</v>
      </c>
      <c r="D11" s="9" t="str">
        <f>VLOOKUP(G11,'action list'!A:G,7,FALSE)</f>
        <v>relevant</v>
      </c>
      <c r="E11" s="8" t="str">
        <f>IF(ISBLANK('action list'!F4),"",'action list'!F4)</f>
        <v>SFM</v>
      </c>
      <c r="F11" s="9" t="str">
        <f>IF(ISBLANK('action list'!C4),"",'action list'!C4)</f>
        <v>T</v>
      </c>
      <c r="G11" s="8" t="str">
        <f>IF(ISBLANK('action list'!A4),"",'action list'!A4)</f>
        <v>SFM001T</v>
      </c>
      <c r="H11" s="379" t="str">
        <f>IF(LEN(G11)=7,VLOOKUP(G11,'action list'!A:R,18,FALSE),"")</f>
        <v>Has a list of members been created?</v>
      </c>
      <c r="I11" s="385">
        <v>2</v>
      </c>
      <c r="J11" s="94" t="str">
        <f t="shared" ref="J11:J73" si="1">IF(F11="T",VLOOKUP(I11,$P$3:$Q$5,2,FALSE),I11)</f>
        <v>yes</v>
      </c>
      <c r="K11" s="131" t="str">
        <f>IF(F11="C",VLOOKUP(G11,'action list'!A:Z,26,FALSE),IF(F11="T","(yes or no)",""))</f>
        <v>(yes or no)</v>
      </c>
      <c r="L11" s="375"/>
      <c r="M11" s="56" t="str">
        <f t="shared" ref="M11:T14" si="2">IF(AND($C11=_xlfn.NUMBERVALUE(LEFT(M$10,1)),$F11=RIGHT(M$10,1)),$J11,"")</f>
        <v/>
      </c>
      <c r="N11" s="56" t="str">
        <f t="shared" si="2"/>
        <v/>
      </c>
      <c r="O11" s="56" t="str">
        <f t="shared" si="2"/>
        <v>yes</v>
      </c>
      <c r="P11" s="56" t="str">
        <f t="shared" si="2"/>
        <v/>
      </c>
      <c r="Q11" s="56" t="str">
        <f t="shared" si="2"/>
        <v/>
      </c>
      <c r="R11" s="56" t="str">
        <f t="shared" si="2"/>
        <v/>
      </c>
      <c r="S11" s="56" t="str">
        <f t="shared" si="2"/>
        <v/>
      </c>
      <c r="T11" s="56" t="str">
        <f t="shared" si="2"/>
        <v/>
      </c>
    </row>
    <row r="12" spans="1:20" s="1" customFormat="1" ht="21" x14ac:dyDescent="0.35">
      <c r="A12" s="59">
        <v>0</v>
      </c>
      <c r="B12" s="424"/>
      <c r="C12" s="77">
        <f>IF(ISBLANK('action list'!D5),"",IF(D12="relevant",IF(J12=0,"",'action list'!D5),""))</f>
        <v>2</v>
      </c>
      <c r="D12" s="11" t="str">
        <f>VLOOKUP(G12,'action list'!A:G,7,FALSE)</f>
        <v>relevant</v>
      </c>
      <c r="E12" s="10" t="str">
        <f>IF(ISBLANK('action list'!F5),"",'action list'!F5)</f>
        <v>SFM</v>
      </c>
      <c r="F12" s="11" t="str">
        <f>IF(ISBLANK('action list'!C5),"",'action list'!C5)</f>
        <v>C</v>
      </c>
      <c r="G12" s="10" t="str">
        <f>IF(ISBLANK('action list'!A5),"",'action list'!A5)</f>
        <v>SFM001C</v>
      </c>
      <c r="H12" s="380" t="str">
        <f>IF(LEN(G12)=7,VLOOKUP(G12,'action list'!A:R,18,FALSE),"")</f>
        <v>How strongly is the number of members fluctuating?</v>
      </c>
      <c r="I12" s="65">
        <v>5</v>
      </c>
      <c r="J12" s="94">
        <f t="shared" si="1"/>
        <v>5</v>
      </c>
      <c r="K12" s="243" t="str">
        <f>IF(F12="C",VLOOKUP(G12,'action list'!A:Z,26,FALSE),IF(F12="T","(yes or no)",""))</f>
        <v>1 = high fluctuation; 3 = medium fluctuation; 5 = low fluctuation</v>
      </c>
      <c r="L12" s="376"/>
      <c r="M12" s="56" t="str">
        <f t="shared" si="2"/>
        <v/>
      </c>
      <c r="N12" s="56" t="str">
        <f t="shared" si="2"/>
        <v/>
      </c>
      <c r="O12" s="56" t="str">
        <f t="shared" si="2"/>
        <v/>
      </c>
      <c r="P12" s="56">
        <f t="shared" si="2"/>
        <v>5</v>
      </c>
      <c r="Q12" s="56" t="str">
        <f t="shared" si="2"/>
        <v/>
      </c>
      <c r="R12" s="56" t="str">
        <f t="shared" si="2"/>
        <v/>
      </c>
      <c r="S12" s="56" t="str">
        <f t="shared" si="2"/>
        <v/>
      </c>
      <c r="T12" s="56" t="str">
        <f t="shared" si="2"/>
        <v/>
      </c>
    </row>
    <row r="13" spans="1:20" s="1" customFormat="1" ht="29" x14ac:dyDescent="0.35">
      <c r="A13" s="59">
        <v>0</v>
      </c>
      <c r="B13" s="424"/>
      <c r="C13" s="77">
        <f>IF(ISBLANK('action list'!D6),"",IF(D13="relevant",'action list'!D6,""))</f>
        <v>4</v>
      </c>
      <c r="D13" s="11" t="str">
        <f>VLOOKUP(G13,'action list'!A:G,7,FALSE)</f>
        <v>relevant</v>
      </c>
      <c r="E13" s="10" t="str">
        <f>IF(ISBLANK('action list'!F6),"",'action list'!F6)</f>
        <v>SFM</v>
      </c>
      <c r="F13" s="11" t="str">
        <f>IF(ISBLANK('action list'!C6),"",'action list'!C6)</f>
        <v>C</v>
      </c>
      <c r="G13" s="10" t="str">
        <f>IF(ISBLANK('action list'!A6),"",'action list'!A6)</f>
        <v>SFM003C</v>
      </c>
      <c r="H13" s="380" t="str">
        <f>IF(LEN(G13)=7,VLOOKUP(G13,'action list'!A:R,18,FALSE),"")</f>
        <v>Are decisions taken within the REC transparent and participatory?</v>
      </c>
      <c r="I13" s="65"/>
      <c r="J13" s="94">
        <v>5</v>
      </c>
      <c r="K13" s="132" t="str">
        <f>IF(F13="C",VLOOKUP(G13,'action list'!A:Z,26,FALSE),IF(F13="T","(yes or no)",""))</f>
        <v>Information: decisions are explained and made transparent to members; Consultation: Members may comment and discuss upcoming decisions; Participation: Members may cast a vote for or against decisions</v>
      </c>
      <c r="L13" s="376"/>
      <c r="M13" s="56" t="str">
        <f t="shared" si="2"/>
        <v/>
      </c>
      <c r="N13" s="56" t="str">
        <f t="shared" si="2"/>
        <v/>
      </c>
      <c r="O13" s="56" t="str">
        <f t="shared" si="2"/>
        <v/>
      </c>
      <c r="P13" s="56" t="str">
        <f t="shared" si="2"/>
        <v/>
      </c>
      <c r="Q13" s="56" t="str">
        <f t="shared" si="2"/>
        <v/>
      </c>
      <c r="R13" s="56" t="str">
        <f t="shared" si="2"/>
        <v/>
      </c>
      <c r="S13" s="56" t="str">
        <f t="shared" si="2"/>
        <v/>
      </c>
      <c r="T13" s="56">
        <f t="shared" si="2"/>
        <v>5</v>
      </c>
    </row>
    <row r="14" spans="1:20" s="1" customFormat="1" ht="21" x14ac:dyDescent="0.35">
      <c r="A14" s="59">
        <v>0</v>
      </c>
      <c r="B14" s="424"/>
      <c r="C14" s="77">
        <f>IF(ISBLANK('action list'!D7),"",IF(D14="relevant",'action list'!D7,""))</f>
        <v>1</v>
      </c>
      <c r="D14" s="11" t="str">
        <f>VLOOKUP(G14,'action list'!A:G,7,FALSE)</f>
        <v>relevant</v>
      </c>
      <c r="E14" s="10" t="str">
        <f>IF(ISBLANK('action list'!F7),"",'action list'!F7)</f>
        <v>SFM</v>
      </c>
      <c r="F14" s="11" t="str">
        <f>IF(ISBLANK('action list'!C7),"",'action list'!C7)</f>
        <v>T</v>
      </c>
      <c r="G14" s="10" t="str">
        <f>IF(ISBLANK('action list'!A7),"",'action list'!A7)</f>
        <v>SFM004T</v>
      </c>
      <c r="H14" s="380" t="str">
        <f>IF(LEN(G14)=7,VLOOKUP(G14,'action list'!A:R,18,FALSE),"")</f>
        <v>Do you feel that the rules for decision making are clear (e.g. at the General Assembly)?</v>
      </c>
      <c r="I14" s="65">
        <v>2</v>
      </c>
      <c r="J14" s="94" t="str">
        <f t="shared" si="1"/>
        <v>yes</v>
      </c>
      <c r="K14" s="132" t="str">
        <f>IF(F14="C",VLOOKUP(G14,'action list'!A:Z,26,FALSE),IF(F14="T","(yes or no)",""))</f>
        <v>(yes or no)</v>
      </c>
      <c r="L14" s="376"/>
      <c r="M14" s="56" t="str">
        <f t="shared" si="2"/>
        <v>yes</v>
      </c>
      <c r="N14" s="56" t="str">
        <f t="shared" si="2"/>
        <v/>
      </c>
      <c r="O14" s="56" t="str">
        <f t="shared" si="2"/>
        <v/>
      </c>
      <c r="P14" s="56" t="str">
        <f t="shared" si="2"/>
        <v/>
      </c>
      <c r="Q14" s="56" t="str">
        <f t="shared" si="2"/>
        <v/>
      </c>
      <c r="R14" s="56" t="str">
        <f t="shared" si="2"/>
        <v/>
      </c>
      <c r="S14" s="56" t="str">
        <f t="shared" si="2"/>
        <v/>
      </c>
      <c r="T14" s="56" t="str">
        <f t="shared" si="2"/>
        <v/>
      </c>
    </row>
    <row r="15" spans="1:20" s="1" customFormat="1" ht="21" x14ac:dyDescent="0.35">
      <c r="A15" s="59"/>
      <c r="B15" s="424"/>
      <c r="C15" s="77">
        <f>IF(ISBLANK('action list'!D8),"",IF(D15="relevant",'action list'!D8,""))</f>
        <v>2</v>
      </c>
      <c r="D15" s="11" t="str">
        <f>VLOOKUP(G15,'action list'!A:G,7,FALSE)</f>
        <v>relevant</v>
      </c>
      <c r="E15" s="10" t="str">
        <f>IF(ISBLANK('action list'!F8),"",'action list'!F8)</f>
        <v>SFM</v>
      </c>
      <c r="F15" s="11" t="str">
        <f>IF(ISBLANK('action list'!C8),"",'action list'!C8)</f>
        <v>C</v>
      </c>
      <c r="G15" s="10" t="str">
        <f>IF(ISBLANK('action list'!A8),"",'action list'!A8)</f>
        <v>SFM004C</v>
      </c>
      <c r="H15" s="380" t="str">
        <f>IF(LEN(G15)=7,VLOOKUP(G15,'action list'!A:R,18,FALSE),"")</f>
        <v>To what extent are decision making rules regularly evaluated and updated?</v>
      </c>
      <c r="I15" s="65"/>
      <c r="J15" s="94">
        <v>5</v>
      </c>
      <c r="K15" s="132" t="str">
        <f>IF(F15="C",VLOOKUP(G15,'action list'!A:Z,26,FALSE),IF(F15="T","(yes or no)",""))</f>
        <v>1 = not at all; 3 = sometimes (once very few years); 5 = regularly</v>
      </c>
      <c r="L15" s="376"/>
      <c r="M15" s="56"/>
      <c r="N15" s="56"/>
      <c r="O15" s="56"/>
      <c r="P15" s="56"/>
      <c r="Q15" s="56"/>
      <c r="R15" s="56"/>
      <c r="S15" s="56"/>
      <c r="T15" s="56"/>
    </row>
    <row r="16" spans="1:20" s="1" customFormat="1" ht="29" x14ac:dyDescent="0.35">
      <c r="A16" s="59">
        <v>0</v>
      </c>
      <c r="B16" s="424"/>
      <c r="C16" s="77">
        <f>IF(ISBLANK('action list'!D9),"",IF(D16="relevant",'action list'!D9,""))</f>
        <v>3</v>
      </c>
      <c r="D16" s="11" t="str">
        <f>VLOOKUP(G16,'action list'!A:G,7,FALSE)</f>
        <v>relevant</v>
      </c>
      <c r="E16" s="10" t="str">
        <f>IF(ISBLANK('action list'!F9),"",'action list'!F9)</f>
        <v>SFM</v>
      </c>
      <c r="F16" s="11" t="str">
        <f>IF(ISBLANK('action list'!C9),"",'action list'!C9)</f>
        <v>C</v>
      </c>
      <c r="G16" s="10" t="str">
        <f>IF(ISBLANK('action list'!A9),"",'action list'!A9)</f>
        <v>SFM005C</v>
      </c>
      <c r="H16" s="380" t="str">
        <f>IF(LEN(G16)=7,VLOOKUP(G16,'action list'!A:R,18,FALSE),"")</f>
        <v>To what extent do members of the REC participate in the annual General Assembly?</v>
      </c>
      <c r="I16" s="65"/>
      <c r="J16" s="94">
        <v>2</v>
      </c>
      <c r="K16" s="132" t="str">
        <f>IF(F16="C",VLOOKUP(G16,'action list'!A:Z,26,FALSE),IF(F16="T","(yes or no)",""))</f>
        <v>Only a minority of members participates ; A fair amount of the members of the collective participates; the majority of members of the collective participates</v>
      </c>
      <c r="L16" s="376"/>
      <c r="M16" s="56" t="str">
        <f t="shared" ref="M16:T24" si="3">IF(AND($C16=_xlfn.NUMBERVALUE(LEFT(M$10,1)),$F16=RIGHT(M$10,1)),$J16,"")</f>
        <v/>
      </c>
      <c r="N16" s="56" t="str">
        <f t="shared" si="3"/>
        <v/>
      </c>
      <c r="O16" s="56" t="str">
        <f t="shared" si="3"/>
        <v/>
      </c>
      <c r="P16" s="56" t="str">
        <f t="shared" si="3"/>
        <v/>
      </c>
      <c r="Q16" s="56" t="str">
        <f t="shared" si="3"/>
        <v/>
      </c>
      <c r="R16" s="56">
        <f t="shared" si="3"/>
        <v>2</v>
      </c>
      <c r="S16" s="56" t="str">
        <f t="shared" si="3"/>
        <v/>
      </c>
      <c r="T16" s="56" t="str">
        <f t="shared" si="3"/>
        <v/>
      </c>
    </row>
    <row r="17" spans="1:20" s="1" customFormat="1" ht="21" x14ac:dyDescent="0.35">
      <c r="A17" s="59">
        <v>0</v>
      </c>
      <c r="B17" s="424"/>
      <c r="C17" s="77">
        <f>IF(ISBLANK('action list'!D10),"",IF(D17="relevant",'action list'!D10,""))</f>
        <v>2</v>
      </c>
      <c r="D17" s="11" t="str">
        <f>VLOOKUP(G17,'action list'!A:G,7,FALSE)</f>
        <v>relevant</v>
      </c>
      <c r="E17" s="10" t="str">
        <f>IF(ISBLANK('action list'!F10),"",'action list'!F10)</f>
        <v>SFM</v>
      </c>
      <c r="F17" s="11" t="str">
        <f>IF(ISBLANK('action list'!C10),"",'action list'!C10)</f>
        <v>C</v>
      </c>
      <c r="G17" s="10" t="str">
        <f>IF(ISBLANK('action list'!A10),"",'action list'!A10)</f>
        <v>SFM006C</v>
      </c>
      <c r="H17" s="380" t="str">
        <f>IF(LEN(G17)=7,VLOOKUP(G17,'action list'!A:R,18,FALSE),"")</f>
        <v>Is decision-making within the REC held in an effective way?</v>
      </c>
      <c r="I17" s="65"/>
      <c r="J17" s="94">
        <v>5</v>
      </c>
      <c r="K17" s="132" t="str">
        <f>IF(F17="C",VLOOKUP(G17,'action list'!A:Z,26,FALSE),IF(F17="T","(yes or no)",""))</f>
        <v>Decision-making in the REC is not effective; Decision-making in the REC is moderately effective; Decision-making in the REC is highly effective</v>
      </c>
      <c r="L17" s="376"/>
      <c r="M17" s="56" t="str">
        <f t="shared" si="3"/>
        <v/>
      </c>
      <c r="N17" s="56" t="str">
        <f t="shared" si="3"/>
        <v/>
      </c>
      <c r="O17" s="56" t="str">
        <f t="shared" si="3"/>
        <v/>
      </c>
      <c r="P17" s="56">
        <f t="shared" si="3"/>
        <v>5</v>
      </c>
      <c r="Q17" s="56" t="str">
        <f t="shared" si="3"/>
        <v/>
      </c>
      <c r="R17" s="56" t="str">
        <f t="shared" si="3"/>
        <v/>
      </c>
      <c r="S17" s="56" t="str">
        <f t="shared" si="3"/>
        <v/>
      </c>
      <c r="T17" s="56" t="str">
        <f t="shared" si="3"/>
        <v/>
      </c>
    </row>
    <row r="18" spans="1:20" s="1" customFormat="1" ht="21" x14ac:dyDescent="0.35">
      <c r="A18" s="59">
        <v>0</v>
      </c>
      <c r="B18" s="424"/>
      <c r="C18" s="77">
        <f>IF(ISBLANK('action list'!D11),"",IF(D18="relevant",'action list'!D11,""))</f>
        <v>3</v>
      </c>
      <c r="D18" s="11" t="str">
        <f>VLOOKUP(G18,'action list'!A:G,7,FALSE)</f>
        <v>relevant</v>
      </c>
      <c r="E18" s="10" t="str">
        <f>IF(ISBLANK('action list'!F11),"",'action list'!F11)</f>
        <v>SFM</v>
      </c>
      <c r="F18" s="11" t="str">
        <f>IF(ISBLANK('action list'!C11),"",'action list'!C11)</f>
        <v>C</v>
      </c>
      <c r="G18" s="10" t="str">
        <f>IF(ISBLANK('action list'!A11),"",'action list'!A11)</f>
        <v>SFM007C</v>
      </c>
      <c r="H18" s="380" t="str">
        <f>IF(LEN(G18)=7,VLOOKUP(G18,'action list'!A:R,18,FALSE),"")</f>
        <v>To what extent have rules been defined that limit the number of Board members?</v>
      </c>
      <c r="I18" s="65"/>
      <c r="J18" s="94">
        <v>2</v>
      </c>
      <c r="K18" s="132" t="str">
        <f>IF(F18="C",VLOOKUP(G18,'action list'!A:Z,26,FALSE),IF(F18="T","(yes or no)",""))</f>
        <v>1 = to a low degree; 3 = to a fair degree; 5 = to a high degree</v>
      </c>
      <c r="L18" s="376"/>
      <c r="M18" s="56" t="str">
        <f t="shared" si="3"/>
        <v/>
      </c>
      <c r="N18" s="56" t="str">
        <f t="shared" si="3"/>
        <v/>
      </c>
      <c r="O18" s="56" t="str">
        <f t="shared" si="3"/>
        <v/>
      </c>
      <c r="P18" s="56" t="str">
        <f t="shared" si="3"/>
        <v/>
      </c>
      <c r="Q18" s="56" t="str">
        <f t="shared" si="3"/>
        <v/>
      </c>
      <c r="R18" s="56">
        <f t="shared" si="3"/>
        <v>2</v>
      </c>
      <c r="S18" s="56" t="str">
        <f t="shared" si="3"/>
        <v/>
      </c>
      <c r="T18" s="56" t="str">
        <f t="shared" si="3"/>
        <v/>
      </c>
    </row>
    <row r="19" spans="1:20" s="1" customFormat="1" ht="29" x14ac:dyDescent="0.35">
      <c r="A19" s="59">
        <v>0</v>
      </c>
      <c r="B19" s="424"/>
      <c r="C19" s="77">
        <f>IF(ISBLANK('action list'!D12),"",IF(D19="relevant",'action list'!D12,""))</f>
        <v>3</v>
      </c>
      <c r="D19" s="11" t="str">
        <f>VLOOKUP(G19,'action list'!A:G,7,FALSE)</f>
        <v>relevant</v>
      </c>
      <c r="E19" s="10" t="str">
        <f>IF(ISBLANK('action list'!F12),"",'action list'!F12)</f>
        <v>SFM</v>
      </c>
      <c r="F19" s="11" t="str">
        <f>IF(ISBLANK('action list'!C12),"",'action list'!C12)</f>
        <v>C</v>
      </c>
      <c r="G19" s="10" t="str">
        <f>IF(ISBLANK('action list'!A12),"",'action list'!A12)</f>
        <v>SFM021C</v>
      </c>
      <c r="H19" s="380" t="str">
        <f>IF(LEN(G19)=7,VLOOKUP(G19,'action list'!A:R,18,FALSE),"")</f>
        <v>Is the composition of the board regularly changing?</v>
      </c>
      <c r="I19" s="65"/>
      <c r="J19" s="94">
        <v>3</v>
      </c>
      <c r="K19" s="132" t="str">
        <f>IF(F19="C",VLOOKUP(G19,'action list'!A:Z,26,FALSE),IF(F19="T","(yes or no)",""))</f>
        <v>The composition of the REC board does not change; The composition of the REC board changes ocassionally (every 3-5 years); The composition of the REC board changes frequently (every 1-2 years)</v>
      </c>
      <c r="L19" s="376"/>
      <c r="M19" s="56" t="str">
        <f t="shared" si="3"/>
        <v/>
      </c>
      <c r="N19" s="56" t="str">
        <f t="shared" si="3"/>
        <v/>
      </c>
      <c r="O19" s="56" t="str">
        <f t="shared" si="3"/>
        <v/>
      </c>
      <c r="P19" s="56" t="str">
        <f t="shared" si="3"/>
        <v/>
      </c>
      <c r="Q19" s="56" t="str">
        <f t="shared" si="3"/>
        <v/>
      </c>
      <c r="R19" s="56">
        <f t="shared" si="3"/>
        <v>3</v>
      </c>
      <c r="S19" s="56" t="str">
        <f t="shared" si="3"/>
        <v/>
      </c>
      <c r="T19" s="56" t="str">
        <f t="shared" si="3"/>
        <v/>
      </c>
    </row>
    <row r="20" spans="1:20" s="1" customFormat="1" ht="21" x14ac:dyDescent="0.35">
      <c r="A20" s="59">
        <v>0</v>
      </c>
      <c r="B20" s="424"/>
      <c r="C20" s="77">
        <f>IF(ISBLANK('action list'!D13),"",IF(D20="relevant",'action list'!D13,""))</f>
        <v>1</v>
      </c>
      <c r="D20" s="11" t="str">
        <f>VLOOKUP(G20,'action list'!A:G,7,FALSE)</f>
        <v>relevant</v>
      </c>
      <c r="E20" s="10" t="str">
        <f>IF(ISBLANK('action list'!F13),"",'action list'!F13)</f>
        <v>SFM</v>
      </c>
      <c r="F20" s="11" t="str">
        <f>IF(ISBLANK('action list'!C13),"",'action list'!C13)</f>
        <v>T</v>
      </c>
      <c r="G20" s="10" t="str">
        <f>IF(ISBLANK('action list'!A13),"",'action list'!A13)</f>
        <v>SFM008T</v>
      </c>
      <c r="H20" s="380" t="str">
        <f>IF(LEN(G20)=7,VLOOKUP(G20,'action list'!A:R,18,FALSE),"")</f>
        <v>Has the REC developed a shared vision?</v>
      </c>
      <c r="I20" s="65">
        <v>1</v>
      </c>
      <c r="J20" s="94" t="str">
        <f t="shared" si="1"/>
        <v>no</v>
      </c>
      <c r="K20" s="132" t="str">
        <f>IF(F20="C",VLOOKUP(G20,'action list'!A:Z,26,FALSE),IF(F20="T","(yes or no)",""))</f>
        <v>(yes or no)</v>
      </c>
      <c r="L20" s="376"/>
      <c r="M20" s="56" t="str">
        <f t="shared" si="3"/>
        <v>no</v>
      </c>
      <c r="N20" s="56" t="str">
        <f t="shared" si="3"/>
        <v/>
      </c>
      <c r="O20" s="56" t="str">
        <f t="shared" si="3"/>
        <v/>
      </c>
      <c r="P20" s="56" t="str">
        <f t="shared" si="3"/>
        <v/>
      </c>
      <c r="Q20" s="56" t="str">
        <f t="shared" si="3"/>
        <v/>
      </c>
      <c r="R20" s="56" t="str">
        <f t="shared" si="3"/>
        <v/>
      </c>
      <c r="S20" s="56" t="str">
        <f t="shared" si="3"/>
        <v/>
      </c>
      <c r="T20" s="56" t="str">
        <f t="shared" si="3"/>
        <v/>
      </c>
    </row>
    <row r="21" spans="1:20" s="1" customFormat="1" ht="29" x14ac:dyDescent="0.35">
      <c r="A21" s="59">
        <v>0</v>
      </c>
      <c r="B21" s="424"/>
      <c r="C21" s="77">
        <f>IF(ISBLANK('action list'!D14),"",IF(D21="relevant",'action list'!D14,""))</f>
        <v>2</v>
      </c>
      <c r="D21" s="11" t="str">
        <f>VLOOKUP(G21,'action list'!A:G,7,FALSE)</f>
        <v>relevant</v>
      </c>
      <c r="E21" s="10" t="str">
        <f>IF(ISBLANK('action list'!F14),"",'action list'!F14)</f>
        <v>SFM</v>
      </c>
      <c r="F21" s="11" t="str">
        <f>IF(ISBLANK('action list'!C14),"",'action list'!C14)</f>
        <v>C</v>
      </c>
      <c r="G21" s="10" t="str">
        <f>IF(ISBLANK('action list'!A14),"",'action list'!A14)</f>
        <v>SFM008C</v>
      </c>
      <c r="H21" s="380" t="str">
        <f>IF(LEN(G21)=7,VLOOKUP(G21,'action list'!A:R,18,FALSE),"")</f>
        <v>To what extent is the REC's shared vision still accurate?</v>
      </c>
      <c r="I21" s="65"/>
      <c r="J21" s="94">
        <v>2</v>
      </c>
      <c r="K21" s="132" t="str">
        <f>IF(F21="C",VLOOKUP(G21,'action list'!A:Z,26,FALSE),IF(F21="T","(yes or no)",""))</f>
        <v>The shared vision of the REC seens outdated. ; The shared vision of the RECS seems somewhat up to date; The shared vision of the REC appears up to date.</v>
      </c>
      <c r="L21" s="376"/>
      <c r="M21" s="56" t="str">
        <f t="shared" si="3"/>
        <v/>
      </c>
      <c r="N21" s="56" t="str">
        <f t="shared" si="3"/>
        <v/>
      </c>
      <c r="O21" s="56" t="str">
        <f t="shared" si="3"/>
        <v/>
      </c>
      <c r="P21" s="56">
        <f t="shared" si="3"/>
        <v>2</v>
      </c>
      <c r="Q21" s="56" t="str">
        <f t="shared" si="3"/>
        <v/>
      </c>
      <c r="R21" s="56" t="str">
        <f t="shared" si="3"/>
        <v/>
      </c>
      <c r="S21" s="56" t="str">
        <f t="shared" si="3"/>
        <v/>
      </c>
      <c r="T21" s="56" t="str">
        <f t="shared" si="3"/>
        <v/>
      </c>
    </row>
    <row r="22" spans="1:20" s="1" customFormat="1" ht="29" x14ac:dyDescent="0.35">
      <c r="A22" s="59">
        <v>0</v>
      </c>
      <c r="B22" s="424"/>
      <c r="C22" s="77">
        <f>IF(ISBLANK('action list'!D15),"",IF(D22="relevant",'action list'!D15,""))</f>
        <v>1</v>
      </c>
      <c r="D22" s="11" t="str">
        <f>VLOOKUP(G22,'action list'!A:G,7,FALSE)</f>
        <v>relevant</v>
      </c>
      <c r="E22" s="10" t="str">
        <f>IF(ISBLANK('action list'!F15),"",'action list'!F15)</f>
        <v>SFM</v>
      </c>
      <c r="F22" s="11" t="str">
        <f>IF(ISBLANK('action list'!C15),"",'action list'!C15)</f>
        <v>C</v>
      </c>
      <c r="G22" s="10" t="str">
        <f>IF(ISBLANK('action list'!A15),"",'action list'!A15)</f>
        <v>SFM009C</v>
      </c>
      <c r="H22" s="380" t="str">
        <f>IF(LEN(G22)=7,VLOOKUP(G22,'action list'!A:R,18,FALSE),"")</f>
        <v>Have goals and pathways been defined to achieve the goals related to the shared vision?</v>
      </c>
      <c r="I22" s="65"/>
      <c r="J22" s="94">
        <v>4</v>
      </c>
      <c r="K22" s="132" t="str">
        <f>IF(F22="C",VLOOKUP(G22,'action list'!A:Z,26,FALSE),IF(F22="T","(yes or no)",""))</f>
        <v>1 = No goals nor pathways have been defined.; 3 = Goals have been defined, but no pathways.; 5 = Both goals and pathways have been defined.</v>
      </c>
      <c r="L22" s="376"/>
      <c r="M22" s="56" t="str">
        <f t="shared" si="3"/>
        <v/>
      </c>
      <c r="N22" s="56">
        <f t="shared" si="3"/>
        <v>4</v>
      </c>
      <c r="O22" s="56" t="str">
        <f t="shared" si="3"/>
        <v/>
      </c>
      <c r="P22" s="56" t="str">
        <f t="shared" si="3"/>
        <v/>
      </c>
      <c r="Q22" s="56" t="str">
        <f t="shared" si="3"/>
        <v/>
      </c>
      <c r="R22" s="56" t="str">
        <f t="shared" si="3"/>
        <v/>
      </c>
      <c r="S22" s="56" t="str">
        <f t="shared" si="3"/>
        <v/>
      </c>
      <c r="T22" s="56" t="str">
        <f t="shared" si="3"/>
        <v/>
      </c>
    </row>
    <row r="23" spans="1:20" s="1" customFormat="1" ht="29" x14ac:dyDescent="0.35">
      <c r="A23" s="59">
        <v>0</v>
      </c>
      <c r="B23" s="424"/>
      <c r="C23" s="77">
        <f>IF(ISBLANK('action list'!D16),"",IF(D23="relevant",'action list'!D16,""))</f>
        <v>1</v>
      </c>
      <c r="D23" s="11" t="str">
        <f>VLOOKUP(G23,'action list'!A:G,7,FALSE)</f>
        <v>relevant</v>
      </c>
      <c r="E23" s="10" t="str">
        <f>IF(ISBLANK('action list'!F16),"",'action list'!F16)</f>
        <v>SFM</v>
      </c>
      <c r="F23" s="11" t="str">
        <f>IF(ISBLANK('action list'!C16),"",'action list'!C16)</f>
        <v>C</v>
      </c>
      <c r="G23" s="10" t="str">
        <f>IF(ISBLANK('action list'!A16),"",'action list'!A16)</f>
        <v>SFM010C</v>
      </c>
      <c r="H23" s="380" t="str">
        <f>IF(LEN(G23)=7,VLOOKUP(G23,'action list'!A:R,18,FALSE),"")</f>
        <v>To what extent is the shared vision aligned with the expectations of the REC's members?</v>
      </c>
      <c r="I23" s="65"/>
      <c r="J23" s="94">
        <v>2</v>
      </c>
      <c r="K23" s="132" t="str">
        <f>IF(F23="C",VLOOKUP(G23,'action list'!A:Z,26,FALSE),IF(F23="T","(yes or no)",""))</f>
        <v>1 = low alignment between vision and expectations of members.; 3 = Moderate alignment between vision and expectations of members.; 5 = High degree of alignment between vision and expectations of memebers.</v>
      </c>
      <c r="L23" s="376"/>
      <c r="M23" s="56" t="str">
        <f t="shared" si="3"/>
        <v/>
      </c>
      <c r="N23" s="56">
        <f t="shared" si="3"/>
        <v>2</v>
      </c>
      <c r="O23" s="56" t="str">
        <f t="shared" si="3"/>
        <v/>
      </c>
      <c r="P23" s="56" t="str">
        <f t="shared" si="3"/>
        <v/>
      </c>
      <c r="Q23" s="56" t="str">
        <f t="shared" si="3"/>
        <v/>
      </c>
      <c r="R23" s="56" t="str">
        <f t="shared" si="3"/>
        <v/>
      </c>
      <c r="S23" s="56" t="str">
        <f t="shared" si="3"/>
        <v/>
      </c>
      <c r="T23" s="56" t="str">
        <f t="shared" si="3"/>
        <v/>
      </c>
    </row>
    <row r="24" spans="1:20" s="1" customFormat="1" ht="43.5" x14ac:dyDescent="0.35">
      <c r="A24" s="59">
        <v>0</v>
      </c>
      <c r="B24" s="424"/>
      <c r="C24" s="77">
        <f>IF(ISBLANK('action list'!D17),"",IF(D24="relevant",'action list'!D17,""))</f>
        <v>1</v>
      </c>
      <c r="D24" s="11" t="str">
        <f>VLOOKUP(G24,'action list'!A:G,7,FALSE)</f>
        <v>relevant</v>
      </c>
      <c r="E24" s="10" t="str">
        <f>IF(ISBLANK('action list'!F17),"",'action list'!F17)</f>
        <v>SFM</v>
      </c>
      <c r="F24" s="11" t="str">
        <f>IF(ISBLANK('action list'!C17),"",'action list'!C17)</f>
        <v>C</v>
      </c>
      <c r="G24" s="10" t="str">
        <f>IF(ISBLANK('action list'!A17),"",'action list'!A17)</f>
        <v>SFM011C</v>
      </c>
      <c r="H24" s="380" t="str">
        <f>IF(LEN(G24)=7,VLOOKUP(G24,'action list'!A:R,18,FALSE),"")</f>
        <v>To what extent has a social network formed around the REC and its members?</v>
      </c>
      <c r="I24" s="65"/>
      <c r="J24" s="94">
        <v>4</v>
      </c>
      <c r="K24" s="132" t="str">
        <f>IF(F24="C",VLOOKUP(G24,'action list'!A:Z,26,FALSE),IF(F24="T","(yes or no)",""))</f>
        <v>1 = The REC is not embedded in a social network and does not have access to its resources.; 3 = The REC is moderatly embedded in a social network and does have some access to its resources.; 5 = The REC's is well embedded in a social network and does well mobilizing its resources</v>
      </c>
      <c r="L24" s="376"/>
      <c r="M24" s="56" t="str">
        <f t="shared" si="3"/>
        <v/>
      </c>
      <c r="N24" s="56">
        <f t="shared" si="3"/>
        <v>4</v>
      </c>
      <c r="O24" s="56" t="str">
        <f t="shared" si="3"/>
        <v/>
      </c>
      <c r="P24" s="56" t="str">
        <f t="shared" si="3"/>
        <v/>
      </c>
      <c r="Q24" s="56" t="str">
        <f t="shared" si="3"/>
        <v/>
      </c>
      <c r="R24" s="56" t="str">
        <f t="shared" si="3"/>
        <v/>
      </c>
      <c r="S24" s="56" t="str">
        <f t="shared" si="3"/>
        <v/>
      </c>
      <c r="T24" s="56" t="str">
        <f t="shared" si="3"/>
        <v/>
      </c>
    </row>
    <row r="25" spans="1:20" s="1" customFormat="1" ht="21" x14ac:dyDescent="0.35">
      <c r="A25" s="59"/>
      <c r="B25" s="424"/>
      <c r="C25" s="77">
        <f>IF(ISBLANK('action list'!D18),"",IF(D25="relevant",'action list'!D18,""))</f>
        <v>2</v>
      </c>
      <c r="D25" s="11" t="str">
        <f>VLOOKUP(G25,'action list'!A:G,7,FALSE)</f>
        <v>relevant</v>
      </c>
      <c r="E25" s="10" t="str">
        <f>IF(ISBLANK('action list'!F18),"",'action list'!F18)</f>
        <v>SFM</v>
      </c>
      <c r="F25" s="11" t="str">
        <f>IF(ISBLANK('action list'!C18),"",'action list'!C18)</f>
        <v>C</v>
      </c>
      <c r="G25" s="10" t="str">
        <f>IF(ISBLANK('action list'!A18),"",'action list'!A18)</f>
        <v>SFM013C</v>
      </c>
      <c r="H25" s="380" t="str">
        <f>IF(LEN(G25)=7,VLOOKUP(G25,'action list'!A:R,18,FALSE),"")</f>
        <v>To what extent is the REC empowered by professional actors?</v>
      </c>
      <c r="I25" s="65"/>
      <c r="J25" s="94">
        <v>1</v>
      </c>
      <c r="K25" s="132" t="str">
        <f>IF(F25="C",VLOOKUP(G25,'action list'!A:Z,26,FALSE),IF(F25="T","(yes or no)",""))</f>
        <v>1 = To a low extent empowered; 3 = To a moderate extent empowered.; To a large extent empowered.</v>
      </c>
      <c r="L25" s="376"/>
      <c r="M25" s="56"/>
      <c r="N25" s="56"/>
      <c r="O25" s="56"/>
      <c r="P25" s="56"/>
      <c r="Q25" s="56"/>
      <c r="R25" s="56"/>
      <c r="S25" s="56"/>
      <c r="T25" s="56"/>
    </row>
    <row r="26" spans="1:20" s="1" customFormat="1" ht="29" x14ac:dyDescent="0.35">
      <c r="A26" s="59">
        <v>0</v>
      </c>
      <c r="B26" s="424"/>
      <c r="C26" s="77">
        <f>IF(ISBLANK('action list'!D19),"",IF(D26="relevant",'action list'!D19,""))</f>
        <v>2</v>
      </c>
      <c r="D26" s="11" t="str">
        <f>VLOOKUP(G26,'action list'!A:G,7,FALSE)</f>
        <v>relevant</v>
      </c>
      <c r="E26" s="10" t="str">
        <f>IF(ISBLANK('action list'!F19),"",'action list'!F19)</f>
        <v>SFM</v>
      </c>
      <c r="F26" s="11" t="str">
        <f>IF(ISBLANK('action list'!C19),"",'action list'!C19)</f>
        <v>C</v>
      </c>
      <c r="G26" s="10" t="str">
        <f>IF(ISBLANK('action list'!A19),"",'action list'!A19)</f>
        <v>SFM021C</v>
      </c>
      <c r="H26" s="380" t="str">
        <f>IF(LEN(G26)=7,VLOOKUP(G26,'action list'!A:R,18,FALSE),"")</f>
        <v>Is the composition of the board regularly changing?</v>
      </c>
      <c r="I26" s="65"/>
      <c r="J26" s="94">
        <v>3</v>
      </c>
      <c r="K26" s="132" t="str">
        <f>IF(F26="C",VLOOKUP(G26,'action list'!A:Z,26,FALSE),IF(F26="T","(yes or no)",""))</f>
        <v>The composition of the REC board does not change; The composition of the REC board changes ocassionally (every 3-5 years); The composition of the REC board changes frequently (every 1-2 years)</v>
      </c>
      <c r="L26" s="376"/>
      <c r="M26" s="56" t="str">
        <f t="shared" ref="M26:T35" si="4">IF(AND($C26=_xlfn.NUMBERVALUE(LEFT(M$10,1)),$F26=RIGHT(M$10,1)),$J26,"")</f>
        <v/>
      </c>
      <c r="N26" s="56" t="str">
        <f t="shared" si="4"/>
        <v/>
      </c>
      <c r="O26" s="56" t="str">
        <f t="shared" si="4"/>
        <v/>
      </c>
      <c r="P26" s="56">
        <f t="shared" si="4"/>
        <v>3</v>
      </c>
      <c r="Q26" s="56" t="str">
        <f t="shared" si="4"/>
        <v/>
      </c>
      <c r="R26" s="56" t="str">
        <f t="shared" si="4"/>
        <v/>
      </c>
      <c r="S26" s="56" t="str">
        <f t="shared" si="4"/>
        <v/>
      </c>
      <c r="T26" s="56" t="str">
        <f t="shared" si="4"/>
        <v/>
      </c>
    </row>
    <row r="27" spans="1:20" s="1" customFormat="1" ht="21" x14ac:dyDescent="0.35">
      <c r="A27" s="59">
        <v>0</v>
      </c>
      <c r="B27" s="424"/>
      <c r="C27" s="77">
        <f>IF(ISBLANK('action list'!D20),"",IF(D27="relevant",'action list'!D20,""))</f>
        <v>2</v>
      </c>
      <c r="D27" s="11" t="str">
        <f>VLOOKUP(G27,'action list'!A:G,7,FALSE)</f>
        <v>relevant</v>
      </c>
      <c r="E27" s="10" t="str">
        <f>IF(ISBLANK('action list'!F20),"",'action list'!F20)</f>
        <v>SFM</v>
      </c>
      <c r="F27" s="11" t="str">
        <f>IF(ISBLANK('action list'!C20),"",'action list'!C20)</f>
        <v>C</v>
      </c>
      <c r="G27" s="10" t="str">
        <f>IF(ISBLANK('action list'!A20),"",'action list'!A20)</f>
        <v>SFM014C</v>
      </c>
      <c r="H27" s="380" t="str">
        <f>IF(LEN(G27)=7,VLOOKUP(G27,'action list'!A:R,18,FALSE),"")</f>
        <v>To what extent the REC embedded within the local community?</v>
      </c>
      <c r="I27" s="65"/>
      <c r="J27" s="94">
        <v>4</v>
      </c>
      <c r="K27" s="132" t="str">
        <f>IF(F27="C",VLOOKUP(G27,'action list'!A:Z,26,FALSE),IF(F27="T","(yes or no)",""))</f>
        <v>1 = To a low extent; 3 = To a moderate extent; 3 To a high extent</v>
      </c>
      <c r="L27" s="376"/>
      <c r="M27" s="56" t="str">
        <f t="shared" si="4"/>
        <v/>
      </c>
      <c r="N27" s="56" t="str">
        <f t="shared" si="4"/>
        <v/>
      </c>
      <c r="O27" s="56" t="str">
        <f t="shared" si="4"/>
        <v/>
      </c>
      <c r="P27" s="56">
        <f t="shared" si="4"/>
        <v>4</v>
      </c>
      <c r="Q27" s="56" t="str">
        <f t="shared" si="4"/>
        <v/>
      </c>
      <c r="R27" s="56" t="str">
        <f t="shared" si="4"/>
        <v/>
      </c>
      <c r="S27" s="56" t="str">
        <f t="shared" si="4"/>
        <v/>
      </c>
      <c r="T27" s="56" t="str">
        <f t="shared" si="4"/>
        <v/>
      </c>
    </row>
    <row r="28" spans="1:20" s="1" customFormat="1" ht="21" x14ac:dyDescent="0.35">
      <c r="A28" s="59">
        <v>0</v>
      </c>
      <c r="B28" s="424"/>
      <c r="C28" s="77">
        <f>IF(ISBLANK('action list'!D21),"",IF(D28="relevant",'action list'!D21,""))</f>
        <v>3</v>
      </c>
      <c r="D28" s="11" t="str">
        <f>VLOOKUP(G28,'action list'!A:G,7,FALSE)</f>
        <v>relevant</v>
      </c>
      <c r="E28" s="10" t="str">
        <f>IF(ISBLANK('action list'!F21),"",'action list'!F21)</f>
        <v>SFM</v>
      </c>
      <c r="F28" s="11" t="str">
        <f>IF(ISBLANK('action list'!C21),"",'action list'!C21)</f>
        <v>T</v>
      </c>
      <c r="G28" s="10" t="str">
        <f>IF(ISBLANK('action list'!A21),"",'action list'!A21)</f>
        <v>SFM015T</v>
      </c>
      <c r="H28" s="380" t="str">
        <f>IF(LEN(G28)=7,VLOOKUP(G28,'action list'!A:R,18,FALSE),"")</f>
        <v>Does the REC have more than 20 members?</v>
      </c>
      <c r="I28" s="65">
        <v>2</v>
      </c>
      <c r="J28" s="94" t="str">
        <f t="shared" si="1"/>
        <v>yes</v>
      </c>
      <c r="K28" s="132" t="str">
        <f>IF(F28="C",VLOOKUP(G28,'action list'!A:Z,26,FALSE),IF(F28="T","(yes or no)",""))</f>
        <v>(yes or no)</v>
      </c>
      <c r="L28" s="376"/>
      <c r="M28" s="56" t="str">
        <f t="shared" si="4"/>
        <v/>
      </c>
      <c r="N28" s="56" t="str">
        <f t="shared" si="4"/>
        <v/>
      </c>
      <c r="O28" s="56" t="str">
        <f t="shared" si="4"/>
        <v/>
      </c>
      <c r="P28" s="56" t="str">
        <f t="shared" si="4"/>
        <v/>
      </c>
      <c r="Q28" s="56" t="str">
        <f t="shared" si="4"/>
        <v>yes</v>
      </c>
      <c r="R28" s="56" t="str">
        <f t="shared" si="4"/>
        <v/>
      </c>
      <c r="S28" s="56" t="str">
        <f t="shared" si="4"/>
        <v/>
      </c>
      <c r="T28" s="56" t="str">
        <f t="shared" si="4"/>
        <v/>
      </c>
    </row>
    <row r="29" spans="1:20" s="1" customFormat="1" ht="21" customHeight="1" x14ac:dyDescent="0.35">
      <c r="A29" s="59">
        <v>0</v>
      </c>
      <c r="B29" s="424"/>
      <c r="C29" s="77">
        <f>IF(ISBLANK('action list'!D22),"",IF(D29="relevant",'action list'!D22,""))</f>
        <v>3</v>
      </c>
      <c r="D29" s="11" t="str">
        <f>VLOOKUP(G29,'action list'!A:G,7,FALSE)</f>
        <v>relevant</v>
      </c>
      <c r="E29" s="10" t="str">
        <f>IF(ISBLANK('action list'!F22),"",'action list'!F22)</f>
        <v>SFM</v>
      </c>
      <c r="F29" s="11" t="str">
        <f>IF(ISBLANK('action list'!C22),"",'action list'!C22)</f>
        <v>C</v>
      </c>
      <c r="G29" s="10" t="str">
        <f>IF(ISBLANK('action list'!A22),"",'action list'!A22)</f>
        <v>SFM016C</v>
      </c>
      <c r="H29" s="380" t="str">
        <f>IF(LEN(G29)=7,VLOOKUP(G29,'action list'!A:R,18,FALSE),"")</f>
        <v>Is the local community aware of the existence of and participating in the REC?</v>
      </c>
      <c r="I29" s="65"/>
      <c r="J29" s="94">
        <v>3</v>
      </c>
      <c r="K29" s="132" t="str">
        <f>IF(F29="C",VLOOKUP(G29,'action list'!A:Z,26,FALSE),IF(F29="T","(yes or no)",""))</f>
        <v>Unaware; Somewhat aware; Aware</v>
      </c>
      <c r="L29" s="376"/>
      <c r="M29" s="56" t="str">
        <f t="shared" si="4"/>
        <v/>
      </c>
      <c r="N29" s="56" t="str">
        <f t="shared" si="4"/>
        <v/>
      </c>
      <c r="O29" s="56" t="str">
        <f t="shared" si="4"/>
        <v/>
      </c>
      <c r="P29" s="56" t="str">
        <f t="shared" si="4"/>
        <v/>
      </c>
      <c r="Q29" s="56" t="str">
        <f t="shared" si="4"/>
        <v/>
      </c>
      <c r="R29" s="56">
        <f t="shared" si="4"/>
        <v>3</v>
      </c>
      <c r="S29" s="56" t="str">
        <f t="shared" si="4"/>
        <v/>
      </c>
      <c r="T29" s="56" t="str">
        <f t="shared" si="4"/>
        <v/>
      </c>
    </row>
    <row r="30" spans="1:20" s="1" customFormat="1" ht="29" x14ac:dyDescent="0.35">
      <c r="A30" s="59">
        <v>0</v>
      </c>
      <c r="B30" s="424"/>
      <c r="C30" s="77">
        <f>IF(ISBLANK('action list'!D23),"",IF(D30="relevant",'action list'!D23,""))</f>
        <v>1</v>
      </c>
      <c r="D30" s="11" t="str">
        <f>VLOOKUP(G30,'action list'!A:G,7,FALSE)</f>
        <v>relevant</v>
      </c>
      <c r="E30" s="10" t="str">
        <f>IF(ISBLANK('action list'!F23),"",'action list'!F23)</f>
        <v>SFM</v>
      </c>
      <c r="F30" s="11" t="str">
        <f>IF(ISBLANK('action list'!C23),"",'action list'!C23)</f>
        <v>T</v>
      </c>
      <c r="G30" s="10" t="str">
        <f>IF(ISBLANK('action list'!A23),"",'action list'!A23)</f>
        <v>SFM017T</v>
      </c>
      <c r="H30" s="380" t="str">
        <f>IF(LEN(G30)=7,VLOOKUP(G30,'action list'!A:R,18,FALSE),"")</f>
        <v>Are local community members engaged to participate in your energy collective (e.g., via open events or local newsletters)?</v>
      </c>
      <c r="I30" s="65">
        <v>2</v>
      </c>
      <c r="J30" s="94" t="str">
        <f t="shared" si="1"/>
        <v>yes</v>
      </c>
      <c r="K30" s="132" t="str">
        <f>IF(F30="C",VLOOKUP(G30,'action list'!A:Z,26,FALSE),IF(F30="T","(yes or no)",""))</f>
        <v>(yes or no)</v>
      </c>
      <c r="L30" s="376"/>
      <c r="M30" s="56" t="str">
        <f t="shared" si="4"/>
        <v>yes</v>
      </c>
      <c r="N30" s="56" t="str">
        <f t="shared" si="4"/>
        <v/>
      </c>
      <c r="O30" s="56" t="str">
        <f t="shared" si="4"/>
        <v/>
      </c>
      <c r="P30" s="56" t="str">
        <f t="shared" si="4"/>
        <v/>
      </c>
      <c r="Q30" s="56" t="str">
        <f t="shared" si="4"/>
        <v/>
      </c>
      <c r="R30" s="56" t="str">
        <f t="shared" si="4"/>
        <v/>
      </c>
      <c r="S30" s="56" t="str">
        <f t="shared" si="4"/>
        <v/>
      </c>
      <c r="T30" s="56" t="str">
        <f t="shared" si="4"/>
        <v/>
      </c>
    </row>
    <row r="31" spans="1:20" s="1" customFormat="1" ht="29" x14ac:dyDescent="0.35">
      <c r="A31" s="59">
        <v>0</v>
      </c>
      <c r="B31" s="424"/>
      <c r="C31" s="77">
        <f>IF(ISBLANK('action list'!D24),"",IF(D31="relevant",'action list'!D24,""))</f>
        <v>3</v>
      </c>
      <c r="D31" s="11" t="str">
        <f>VLOOKUP(G31,'action list'!A:G,7,FALSE)</f>
        <v>relevant</v>
      </c>
      <c r="E31" s="10" t="str">
        <f>IF(ISBLANK('action list'!F24),"",'action list'!F24)</f>
        <v>SFM</v>
      </c>
      <c r="F31" s="11" t="str">
        <f>IF(ISBLANK('action list'!C24),"",'action list'!C24)</f>
        <v>C</v>
      </c>
      <c r="G31" s="10" t="str">
        <f>IF(ISBLANK('action list'!A24),"",'action list'!A24)</f>
        <v>SFM018C</v>
      </c>
      <c r="H31" s="380" t="str">
        <f>IF(LEN(G31)=7,VLOOKUP(G31,'action list'!A:R,18,FALSE),"")</f>
        <v>How many residents/households are reached (i.e. persuaded to cooperate or participate in the energy collective) per neighbourhood action?</v>
      </c>
      <c r="I31" s="65"/>
      <c r="J31" s="94">
        <v>5</v>
      </c>
      <c r="K31" s="132" t="str">
        <f>IF(F31="C",VLOOKUP(G31,'action list'!A:Z,26,FALSE),IF(F31="T","(yes or no)",""))</f>
        <v>1= No household is reached; 3 = Between 1 and 5 households are reached; 5 = More than 5 households are reached</v>
      </c>
      <c r="L31" s="376"/>
      <c r="M31" s="56" t="str">
        <f t="shared" si="4"/>
        <v/>
      </c>
      <c r="N31" s="56" t="str">
        <f t="shared" si="4"/>
        <v/>
      </c>
      <c r="O31" s="56" t="str">
        <f t="shared" si="4"/>
        <v/>
      </c>
      <c r="P31" s="56" t="str">
        <f t="shared" si="4"/>
        <v/>
      </c>
      <c r="Q31" s="56" t="str">
        <f t="shared" si="4"/>
        <v/>
      </c>
      <c r="R31" s="56">
        <f t="shared" si="4"/>
        <v>5</v>
      </c>
      <c r="S31" s="56" t="str">
        <f t="shared" si="4"/>
        <v/>
      </c>
      <c r="T31" s="56" t="str">
        <f t="shared" si="4"/>
        <v/>
      </c>
    </row>
    <row r="32" spans="1:20" s="1" customFormat="1" ht="29" x14ac:dyDescent="0.35">
      <c r="A32" s="59">
        <v>0</v>
      </c>
      <c r="B32" s="424"/>
      <c r="C32" s="77">
        <f>IF(ISBLANK('action list'!D25),"",IF(D32="relevant",'action list'!D25,""))</f>
        <v>2</v>
      </c>
      <c r="D32" s="11" t="str">
        <f>VLOOKUP(G32,'action list'!A:G,7,FALSE)</f>
        <v>relevant</v>
      </c>
      <c r="E32" s="10" t="str">
        <f>IF(ISBLANK('action list'!F25),"",'action list'!F25)</f>
        <v>SFM</v>
      </c>
      <c r="F32" s="11" t="str">
        <f>IF(ISBLANK('action list'!C25),"",'action list'!C25)</f>
        <v>C</v>
      </c>
      <c r="G32" s="10" t="str">
        <f>IF(ISBLANK('action list'!A25),"",'action list'!A25)</f>
        <v>SFM019C</v>
      </c>
      <c r="H32" s="380" t="str">
        <f>IF(LEN(G32)=7,VLOOKUP(G32,'action list'!A:R,18,FALSE),"")</f>
        <v>What governance structure does your energy collective/cooperative use?</v>
      </c>
      <c r="I32" s="65"/>
      <c r="J32" s="94">
        <v>3</v>
      </c>
      <c r="K32" s="132" t="str">
        <f>IF(F32="C",VLOOKUP(G32,'action list'!A:Z,26,FALSE),IF(F32="T","(yes or no)",""))</f>
        <v>1 = No governance structure used (adhocracy); 3 = Loosely structured governance structure applied (bottom-up; e.g. 'holocracy'); 5 = Highly structured, top down governance structure applied.</v>
      </c>
      <c r="L32" s="376"/>
      <c r="M32" s="56" t="str">
        <f t="shared" si="4"/>
        <v/>
      </c>
      <c r="N32" s="56" t="str">
        <f t="shared" si="4"/>
        <v/>
      </c>
      <c r="O32" s="56" t="str">
        <f t="shared" si="4"/>
        <v/>
      </c>
      <c r="P32" s="56">
        <f t="shared" si="4"/>
        <v>3</v>
      </c>
      <c r="Q32" s="56" t="str">
        <f t="shared" si="4"/>
        <v/>
      </c>
      <c r="R32" s="56" t="str">
        <f t="shared" si="4"/>
        <v/>
      </c>
      <c r="S32" s="56" t="str">
        <f t="shared" si="4"/>
        <v/>
      </c>
      <c r="T32" s="56" t="str">
        <f t="shared" si="4"/>
        <v/>
      </c>
    </row>
    <row r="33" spans="1:20" s="1" customFormat="1" ht="29" x14ac:dyDescent="0.35">
      <c r="A33" s="59">
        <v>0</v>
      </c>
      <c r="B33" s="425"/>
      <c r="C33" s="77">
        <f>IF(ISBLANK('action list'!D26),"",IF(D33="relevant",'action list'!D26,""))</f>
        <v>2</v>
      </c>
      <c r="D33" s="11" t="str">
        <f>VLOOKUP(G33,'action list'!A:G,7,FALSE)</f>
        <v>relevant</v>
      </c>
      <c r="E33" s="10" t="str">
        <f>IF(ISBLANK('action list'!F26),"",'action list'!F26)</f>
        <v>SFM</v>
      </c>
      <c r="F33" s="11" t="str">
        <f>IF(ISBLANK('action list'!C26),"",'action list'!C26)</f>
        <v>C</v>
      </c>
      <c r="G33" s="10" t="str">
        <f>IF(ISBLANK('action list'!A26),"",'action list'!A26)</f>
        <v>SFM020C</v>
      </c>
      <c r="H33" s="380" t="str">
        <f>IF(LEN(G33)=7,VLOOKUP(G33,'action list'!A:R,18,FALSE),"")</f>
        <v>What governance and operatonal circles does your energy collective use?</v>
      </c>
      <c r="I33" s="65"/>
      <c r="J33" s="94">
        <v>5</v>
      </c>
      <c r="K33" s="132" t="str">
        <f>IF(F33="C",VLOOKUP(G33,'action list'!A:Z,26,FALSE),IF(F33="T","(yes or no)",""))</f>
        <v>1 = No differentiation between strategic and operational circles; 3 = Moderate differentiation between strategic and operation group cicrles; 5 = Clear differentiation between strategic and operation group circles</v>
      </c>
      <c r="L33" s="376"/>
      <c r="M33" s="56" t="str">
        <f t="shared" si="4"/>
        <v/>
      </c>
      <c r="N33" s="56" t="str">
        <f t="shared" si="4"/>
        <v/>
      </c>
      <c r="O33" s="56" t="str">
        <f t="shared" si="4"/>
        <v/>
      </c>
      <c r="P33" s="56">
        <f t="shared" si="4"/>
        <v>5</v>
      </c>
      <c r="Q33" s="56" t="str">
        <f t="shared" si="4"/>
        <v/>
      </c>
      <c r="R33" s="56" t="str">
        <f t="shared" si="4"/>
        <v/>
      </c>
      <c r="S33" s="56" t="str">
        <f t="shared" si="4"/>
        <v/>
      </c>
      <c r="T33" s="56" t="str">
        <f t="shared" si="4"/>
        <v/>
      </c>
    </row>
    <row r="34" spans="1:20" s="1" customFormat="1" ht="21" x14ac:dyDescent="0.35">
      <c r="A34" s="59">
        <v>0</v>
      </c>
      <c r="B34" s="423" t="s">
        <v>344</v>
      </c>
      <c r="C34" s="77">
        <f>IF(ISBLANK('action list'!D27),"",IF(D34="relevant",'action list'!D27,""))</f>
        <v>3</v>
      </c>
      <c r="D34" s="11" t="str">
        <f>VLOOKUP(G34,'action list'!A:G,7,FALSE)</f>
        <v>relevant</v>
      </c>
      <c r="E34" s="10" t="str">
        <f>IF(ISBLANK('action list'!F27),"",'action list'!F27)</f>
        <v>SFK</v>
      </c>
      <c r="F34" s="11" t="str">
        <f>IF(ISBLANK('action list'!C27),"",'action list'!C27)</f>
        <v>T</v>
      </c>
      <c r="G34" s="10" t="str">
        <f>IF(ISBLANK('action list'!A27),"",'action list'!A27)</f>
        <v>SFK001T</v>
      </c>
      <c r="H34" s="380" t="str">
        <f>IF(LEN(G34)=7,VLOOKUP(G34,'action list'!A:R,18,FALSE),"")</f>
        <v>Have rules for selecting leaders been defined?</v>
      </c>
      <c r="I34" s="65">
        <v>2</v>
      </c>
      <c r="J34" s="94" t="str">
        <f t="shared" si="1"/>
        <v>yes</v>
      </c>
      <c r="K34" s="132" t="str">
        <f>IF(F34="C",VLOOKUP(G34,'action list'!A:Z,26,FALSE),IF(F34="T","(yes or no)",""))</f>
        <v>(yes or no)</v>
      </c>
      <c r="L34" s="376"/>
      <c r="M34" s="56" t="str">
        <f t="shared" si="4"/>
        <v/>
      </c>
      <c r="N34" s="56" t="str">
        <f t="shared" si="4"/>
        <v/>
      </c>
      <c r="O34" s="56" t="str">
        <f t="shared" si="4"/>
        <v/>
      </c>
      <c r="P34" s="56" t="str">
        <f t="shared" si="4"/>
        <v/>
      </c>
      <c r="Q34" s="56" t="str">
        <f t="shared" si="4"/>
        <v>yes</v>
      </c>
      <c r="R34" s="56" t="str">
        <f t="shared" si="4"/>
        <v/>
      </c>
      <c r="S34" s="56" t="str">
        <f t="shared" si="4"/>
        <v/>
      </c>
      <c r="T34" s="56" t="str">
        <f t="shared" si="4"/>
        <v/>
      </c>
    </row>
    <row r="35" spans="1:20" s="1" customFormat="1" ht="21" x14ac:dyDescent="0.35">
      <c r="A35" s="59">
        <v>0</v>
      </c>
      <c r="B35" s="424"/>
      <c r="C35" s="77">
        <f>IF(ISBLANK('action list'!D28),"",IF(D35="relevant",'action list'!D28,""))</f>
        <v>3</v>
      </c>
      <c r="D35" s="11" t="str">
        <f>VLOOKUP(G35,'action list'!A:G,7,FALSE)</f>
        <v>relevant</v>
      </c>
      <c r="E35" s="10" t="str">
        <f>IF(ISBLANK('action list'!F28),"",'action list'!F28)</f>
        <v>SFK</v>
      </c>
      <c r="F35" s="11" t="str">
        <f>IF(ISBLANK('action list'!C28),"",'action list'!C28)</f>
        <v>C</v>
      </c>
      <c r="G35" s="10" t="str">
        <f>IF(ISBLANK('action list'!A28),"",'action list'!A28)</f>
        <v>SFK001C</v>
      </c>
      <c r="H35" s="380" t="str">
        <f>IF(LEN(G35)=7,VLOOKUP(G35,'action list'!A:R,18,FALSE),"")</f>
        <v>How well is leadership organised within the REC?</v>
      </c>
      <c r="I35" s="65"/>
      <c r="J35" s="94">
        <v>3</v>
      </c>
      <c r="K35" s="132" t="str">
        <f>IF(F35="C",VLOOKUP(G35,'action list'!A:Z,26,FALSE),IF(F35="T","(yes or no)",""))</f>
        <v>Poor degree of ledership; Moderate degree of leadership; Well-established leadership (with satisfied members)</v>
      </c>
      <c r="L35" s="376"/>
      <c r="M35" s="56" t="str">
        <f t="shared" si="4"/>
        <v/>
      </c>
      <c r="N35" s="56" t="str">
        <f t="shared" si="4"/>
        <v/>
      </c>
      <c r="O35" s="56" t="str">
        <f t="shared" si="4"/>
        <v/>
      </c>
      <c r="P35" s="56" t="str">
        <f t="shared" si="4"/>
        <v/>
      </c>
      <c r="Q35" s="56" t="str">
        <f t="shared" si="4"/>
        <v/>
      </c>
      <c r="R35" s="56">
        <f t="shared" si="4"/>
        <v>3</v>
      </c>
      <c r="S35" s="56" t="str">
        <f t="shared" si="4"/>
        <v/>
      </c>
      <c r="T35" s="56" t="str">
        <f t="shared" si="4"/>
        <v/>
      </c>
    </row>
    <row r="36" spans="1:20" s="1" customFormat="1" ht="21" x14ac:dyDescent="0.35">
      <c r="A36" s="59">
        <v>0</v>
      </c>
      <c r="B36" s="424"/>
      <c r="C36" s="77">
        <f>IF(ISBLANK('action list'!D29),"",IF(D36="relevant",'action list'!D29,""))</f>
        <v>2</v>
      </c>
      <c r="D36" s="11" t="str">
        <f>VLOOKUP(G36,'action list'!A:G,7,FALSE)</f>
        <v>relevant</v>
      </c>
      <c r="E36" s="10" t="str">
        <f>IF(ISBLANK('action list'!F29),"",'action list'!F29)</f>
        <v>SFK</v>
      </c>
      <c r="F36" s="11" t="str">
        <f>IF(ISBLANK('action list'!C29),"",'action list'!C29)</f>
        <v>T</v>
      </c>
      <c r="G36" s="10" t="str">
        <f>IF(ISBLANK('action list'!A29),"",'action list'!A29)</f>
        <v>SFK002T</v>
      </c>
      <c r="H36" s="380" t="str">
        <f>IF(LEN(G36)=7,VLOOKUP(G36,'action list'!A:R,18,FALSE),"")</f>
        <v>Has the first paid staff member already been hired?</v>
      </c>
      <c r="I36" s="65">
        <v>1</v>
      </c>
      <c r="J36" s="94" t="str">
        <f t="shared" si="1"/>
        <v>no</v>
      </c>
      <c r="K36" s="132" t="str">
        <f>IF(F36="C",VLOOKUP(G36,'action list'!A:Z,26,FALSE),IF(F36="T","(yes or no)",""))</f>
        <v>(yes or no)</v>
      </c>
      <c r="L36" s="376"/>
      <c r="M36" s="56" t="str">
        <f t="shared" ref="M36:T45" si="5">IF(AND($C36=_xlfn.NUMBERVALUE(LEFT(M$10,1)),$F36=RIGHT(M$10,1)),$J36,"")</f>
        <v/>
      </c>
      <c r="N36" s="56" t="str">
        <f t="shared" si="5"/>
        <v/>
      </c>
      <c r="O36" s="56" t="str">
        <f t="shared" si="5"/>
        <v>no</v>
      </c>
      <c r="P36" s="56" t="str">
        <f t="shared" si="5"/>
        <v/>
      </c>
      <c r="Q36" s="56" t="str">
        <f t="shared" si="5"/>
        <v/>
      </c>
      <c r="R36" s="56" t="str">
        <f t="shared" si="5"/>
        <v/>
      </c>
      <c r="S36" s="56" t="str">
        <f t="shared" si="5"/>
        <v/>
      </c>
      <c r="T36" s="56" t="str">
        <f t="shared" si="5"/>
        <v/>
      </c>
    </row>
    <row r="37" spans="1:20" s="1" customFormat="1" ht="29" x14ac:dyDescent="0.35">
      <c r="A37" s="59">
        <v>0</v>
      </c>
      <c r="B37" s="424"/>
      <c r="C37" s="77">
        <f>IF(ISBLANK('action list'!D30),"",IF(D37="relevant",'action list'!D30,""))</f>
        <v>2</v>
      </c>
      <c r="D37" s="11" t="str">
        <f>VLOOKUP(G37,'action list'!A:G,7,FALSE)</f>
        <v>relevant</v>
      </c>
      <c r="E37" s="10" t="str">
        <f>IF(ISBLANK('action list'!F30),"",'action list'!F30)</f>
        <v>SFK</v>
      </c>
      <c r="F37" s="11" t="str">
        <f>IF(ISBLANK('action list'!C30),"",'action list'!C30)</f>
        <v>C</v>
      </c>
      <c r="G37" s="10" t="str">
        <f>IF(ISBLANK('action list'!A30),"",'action list'!A30)</f>
        <v>SFK002C</v>
      </c>
      <c r="H37" s="380" t="str">
        <f>IF(LEN(G37)=7,VLOOKUP(G37,'action list'!A:R,18,FALSE),"")</f>
        <v>How strongly is the number of staff members fluctuating?</v>
      </c>
      <c r="I37" s="65"/>
      <c r="J37" s="94">
        <v>1</v>
      </c>
      <c r="K37" s="132" t="str">
        <f>IF(F37="C",VLOOKUP(G37,'action list'!A:Z,26,FALSE),IF(F37="T","(yes or no)",""))</f>
        <v>high fluctuation, no building up of staff experience; Moderate fluctuation of no. of staff members. ; low fluctuation, strategic recruitment of new staff members</v>
      </c>
      <c r="L37" s="376"/>
      <c r="M37" s="56" t="str">
        <f t="shared" si="5"/>
        <v/>
      </c>
      <c r="N37" s="56" t="str">
        <f t="shared" si="5"/>
        <v/>
      </c>
      <c r="O37" s="56" t="str">
        <f t="shared" si="5"/>
        <v/>
      </c>
      <c r="P37" s="56">
        <f t="shared" si="5"/>
        <v>1</v>
      </c>
      <c r="Q37" s="56" t="str">
        <f t="shared" si="5"/>
        <v/>
      </c>
      <c r="R37" s="56" t="str">
        <f t="shared" si="5"/>
        <v/>
      </c>
      <c r="S37" s="56" t="str">
        <f t="shared" si="5"/>
        <v/>
      </c>
      <c r="T37" s="56" t="str">
        <f t="shared" si="5"/>
        <v/>
      </c>
    </row>
    <row r="38" spans="1:20" s="1" customFormat="1" ht="29" x14ac:dyDescent="0.35">
      <c r="A38" s="59">
        <v>0</v>
      </c>
      <c r="B38" s="424"/>
      <c r="C38" s="77">
        <f>IF(ISBLANK('action list'!D31),"",IF(D38="relevant",'action list'!D31,""))</f>
        <v>4</v>
      </c>
      <c r="D38" s="11" t="str">
        <f>VLOOKUP(G38,'action list'!A:G,7,FALSE)</f>
        <v>relevant</v>
      </c>
      <c r="E38" s="10" t="str">
        <f>IF(ISBLANK('action list'!F31),"",'action list'!F31)</f>
        <v>SFK</v>
      </c>
      <c r="F38" s="11" t="str">
        <f>IF(ISBLANK('action list'!C31),"",'action list'!C31)</f>
        <v>C</v>
      </c>
      <c r="G38" s="10" t="str">
        <f>IF(ISBLANK('action list'!A31),"",'action list'!A31)</f>
        <v>SFK003C</v>
      </c>
      <c r="H38" s="380" t="str">
        <f>IF(LEN(G38)=7,VLOOKUP(G38,'action list'!A:R,18,FALSE),"")</f>
        <v>How diverse in skill sets and competences is the pool of key personnel?</v>
      </c>
      <c r="I38" s="65"/>
      <c r="J38" s="94">
        <v>3</v>
      </c>
      <c r="K38" s="132" t="str">
        <f>IF(F38="C",VLOOKUP(G38,'action list'!A:Z,26,FALSE),IF(F38="T","(yes or no)",""))</f>
        <v>low degree of diversity of skills &amp; competences among personnel; Moderate degree of diversity of skills &amp; competences among personnel; High degree of diversity of skills &amp; competences among personnel</v>
      </c>
      <c r="L38" s="376"/>
      <c r="M38" s="56" t="str">
        <f t="shared" si="5"/>
        <v/>
      </c>
      <c r="N38" s="56" t="str">
        <f t="shared" si="5"/>
        <v/>
      </c>
      <c r="O38" s="56" t="str">
        <f t="shared" si="5"/>
        <v/>
      </c>
      <c r="P38" s="56" t="str">
        <f t="shared" si="5"/>
        <v/>
      </c>
      <c r="Q38" s="56" t="str">
        <f t="shared" si="5"/>
        <v/>
      </c>
      <c r="R38" s="56" t="str">
        <f t="shared" si="5"/>
        <v/>
      </c>
      <c r="S38" s="56" t="str">
        <f t="shared" si="5"/>
        <v/>
      </c>
      <c r="T38" s="56">
        <f t="shared" si="5"/>
        <v>3</v>
      </c>
    </row>
    <row r="39" spans="1:20" s="1" customFormat="1" ht="21" x14ac:dyDescent="0.35">
      <c r="A39" s="59">
        <v>0</v>
      </c>
      <c r="B39" s="424"/>
      <c r="C39" s="77">
        <f>IF(ISBLANK('action list'!D32),"",IF(D39="relevant",'action list'!D32,""))</f>
        <v>4</v>
      </c>
      <c r="D39" s="11" t="str">
        <f>VLOOKUP(G39,'action list'!A:G,7,FALSE)</f>
        <v>relevant</v>
      </c>
      <c r="E39" s="10" t="str">
        <f>IF(ISBLANK('action list'!F32),"",'action list'!F32)</f>
        <v>SFK</v>
      </c>
      <c r="F39" s="11" t="str">
        <f>IF(ISBLANK('action list'!C32),"",'action list'!C32)</f>
        <v>C</v>
      </c>
      <c r="G39" s="10" t="str">
        <f>IF(ISBLANK('action list'!A32),"",'action list'!A32)</f>
        <v>SFK004C</v>
      </c>
      <c r="H39" s="380" t="str">
        <f>IF(LEN(G39)=7,VLOOKUP(G39,'action list'!A:R,18,FALSE),"")</f>
        <v>Is sufficient key personnel usually present at meetings?</v>
      </c>
      <c r="I39" s="65"/>
      <c r="J39" s="94">
        <v>2</v>
      </c>
      <c r="K39" s="132" t="str">
        <f>IF(F39="C",VLOOKUP(G39,'action list'!A:Z,26,FALSE),IF(F39="T","(yes or no)",""))</f>
        <v>low workforce availability, sporadic presence at meetings; high workforce availability, all key personnel are present at all meetings</v>
      </c>
      <c r="L39" s="376"/>
      <c r="M39" s="56" t="str">
        <f t="shared" si="5"/>
        <v/>
      </c>
      <c r="N39" s="56" t="str">
        <f t="shared" si="5"/>
        <v/>
      </c>
      <c r="O39" s="56" t="str">
        <f t="shared" si="5"/>
        <v/>
      </c>
      <c r="P39" s="56" t="str">
        <f t="shared" si="5"/>
        <v/>
      </c>
      <c r="Q39" s="56" t="str">
        <f t="shared" si="5"/>
        <v/>
      </c>
      <c r="R39" s="56" t="str">
        <f t="shared" si="5"/>
        <v/>
      </c>
      <c r="S39" s="56" t="str">
        <f t="shared" si="5"/>
        <v/>
      </c>
      <c r="T39" s="56">
        <f t="shared" si="5"/>
        <v>2</v>
      </c>
    </row>
    <row r="40" spans="1:20" s="1" customFormat="1" ht="21" x14ac:dyDescent="0.35">
      <c r="A40" s="59">
        <v>0</v>
      </c>
      <c r="B40" s="424"/>
      <c r="C40" s="77">
        <f>IF(ISBLANK('action list'!D33),"",IF(D40="relevant",'action list'!D33,""))</f>
        <v>1</v>
      </c>
      <c r="D40" s="11" t="str">
        <f>VLOOKUP(G40,'action list'!A:G,7,FALSE)</f>
        <v>relevant</v>
      </c>
      <c r="E40" s="10" t="str">
        <f>IF(ISBLANK('action list'!F33),"",'action list'!F33)</f>
        <v>SFK</v>
      </c>
      <c r="F40" s="11" t="str">
        <f>IF(ISBLANK('action list'!C33),"",'action list'!C33)</f>
        <v>T</v>
      </c>
      <c r="G40" s="10" t="str">
        <f>IF(ISBLANK('action list'!A33),"",'action list'!A33)</f>
        <v>SFK005T</v>
      </c>
      <c r="H40" s="380" t="str">
        <f>IF(LEN(G40)=7,VLOOKUP(G40,'action list'!A:R,18,FALSE),"")</f>
        <v>Are all skills necessary for the delivery of services part of the core team available in the team?</v>
      </c>
      <c r="I40" s="65">
        <v>2</v>
      </c>
      <c r="J40" s="94" t="str">
        <f t="shared" si="1"/>
        <v>yes</v>
      </c>
      <c r="K40" s="132" t="str">
        <f>IF(F40="C",VLOOKUP(G40,'action list'!A:Z,26,FALSE),IF(F40="T","(yes or no)",""))</f>
        <v>(yes or no)</v>
      </c>
      <c r="L40" s="376"/>
      <c r="M40" s="56" t="str">
        <f t="shared" si="5"/>
        <v>yes</v>
      </c>
      <c r="N40" s="56" t="str">
        <f t="shared" si="5"/>
        <v/>
      </c>
      <c r="O40" s="56" t="str">
        <f t="shared" si="5"/>
        <v/>
      </c>
      <c r="P40" s="56" t="str">
        <f t="shared" si="5"/>
        <v/>
      </c>
      <c r="Q40" s="56" t="str">
        <f t="shared" si="5"/>
        <v/>
      </c>
      <c r="R40" s="56" t="str">
        <f t="shared" si="5"/>
        <v/>
      </c>
      <c r="S40" s="56" t="str">
        <f t="shared" si="5"/>
        <v/>
      </c>
      <c r="T40" s="56" t="str">
        <f t="shared" si="5"/>
        <v/>
      </c>
    </row>
    <row r="41" spans="1:20" s="1" customFormat="1" ht="21" x14ac:dyDescent="0.35">
      <c r="A41" s="59">
        <v>0</v>
      </c>
      <c r="B41" s="424"/>
      <c r="C41" s="77">
        <f>IF(ISBLANK('action list'!D34),"",IF(D41="relevant",'action list'!D34,""))</f>
        <v>2</v>
      </c>
      <c r="D41" s="11" t="str">
        <f>VLOOKUP(G41,'action list'!A:G,7,FALSE)</f>
        <v>relevant</v>
      </c>
      <c r="E41" s="10" t="str">
        <f>IF(ISBLANK('action list'!F34),"",'action list'!F34)</f>
        <v>SFK</v>
      </c>
      <c r="F41" s="11" t="str">
        <f>IF(ISBLANK('action list'!C34),"",'action list'!C34)</f>
        <v>C</v>
      </c>
      <c r="G41" s="10" t="str">
        <f>IF(ISBLANK('action list'!A34),"",'action list'!A34)</f>
        <v>SFK005C</v>
      </c>
      <c r="H41" s="380" t="str">
        <f>IF(LEN(G41)=7,VLOOKUP(G41,'action list'!A:R,18,FALSE),"")</f>
        <v>How well are the skills necessary for the delivery of services part of the core team represented in the team?</v>
      </c>
      <c r="I41" s="65"/>
      <c r="J41" s="94">
        <v>3</v>
      </c>
      <c r="K41" s="132" t="str">
        <f>IF(F41="C",VLOOKUP(G41,'action list'!A:Z,26,FALSE),IF(F41="T","(yes or no)",""))</f>
        <v>key personnel command a limited skillset; key personnel command a skillset coherent with the REC activities</v>
      </c>
      <c r="L41" s="376"/>
      <c r="M41" s="56" t="str">
        <f t="shared" si="5"/>
        <v/>
      </c>
      <c r="N41" s="56" t="str">
        <f t="shared" si="5"/>
        <v/>
      </c>
      <c r="O41" s="56" t="str">
        <f t="shared" si="5"/>
        <v/>
      </c>
      <c r="P41" s="56">
        <f t="shared" si="5"/>
        <v>3</v>
      </c>
      <c r="Q41" s="56" t="str">
        <f t="shared" si="5"/>
        <v/>
      </c>
      <c r="R41" s="56" t="str">
        <f t="shared" si="5"/>
        <v/>
      </c>
      <c r="S41" s="56" t="str">
        <f t="shared" si="5"/>
        <v/>
      </c>
      <c r="T41" s="56" t="str">
        <f t="shared" si="5"/>
        <v/>
      </c>
    </row>
    <row r="42" spans="1:20" s="1" customFormat="1" ht="21" x14ac:dyDescent="0.35">
      <c r="A42" s="59">
        <v>0</v>
      </c>
      <c r="B42" s="424"/>
      <c r="C42" s="77">
        <f>IF(ISBLANK('action list'!D35),"",IF(D42="relevant",'action list'!D35,""))</f>
        <v>2</v>
      </c>
      <c r="D42" s="11" t="str">
        <f>VLOOKUP(G42,'action list'!A:G,7,FALSE)</f>
        <v>relevant</v>
      </c>
      <c r="E42" s="10" t="str">
        <f>IF(ISBLANK('action list'!F35),"",'action list'!F35)</f>
        <v>SFK</v>
      </c>
      <c r="F42" s="11" t="str">
        <f>IF(ISBLANK('action list'!C35),"",'action list'!C35)</f>
        <v>C</v>
      </c>
      <c r="G42" s="10" t="str">
        <f>IF(ISBLANK('action list'!A35),"",'action list'!A35)</f>
        <v>SFK006C</v>
      </c>
      <c r="H42" s="380" t="str">
        <f>IF(LEN(G42)=7,VLOOKUP(G42,'action list'!A:R,18,FALSE),"")</f>
        <v>To what extent are key personnel regularly communicating with each other?</v>
      </c>
      <c r="I42" s="65"/>
      <c r="J42" s="94">
        <v>5</v>
      </c>
      <c r="K42" s="132" t="str">
        <f>IF(F42="C",VLOOKUP(G42,'action list'!A:Z,26,FALSE),IF(F42="T","(yes or no)",""))</f>
        <v>infrequent (less than on a monthly basis); moderately (around on weekly basis); frequent (more than on a weekly basis)</v>
      </c>
      <c r="L42" s="376"/>
      <c r="M42" s="56" t="str">
        <f t="shared" si="5"/>
        <v/>
      </c>
      <c r="N42" s="56" t="str">
        <f t="shared" si="5"/>
        <v/>
      </c>
      <c r="O42" s="56" t="str">
        <f t="shared" si="5"/>
        <v/>
      </c>
      <c r="P42" s="56">
        <f t="shared" si="5"/>
        <v>5</v>
      </c>
      <c r="Q42" s="56" t="str">
        <f t="shared" si="5"/>
        <v/>
      </c>
      <c r="R42" s="56" t="str">
        <f t="shared" si="5"/>
        <v/>
      </c>
      <c r="S42" s="56" t="str">
        <f t="shared" si="5"/>
        <v/>
      </c>
      <c r="T42" s="56" t="str">
        <f t="shared" si="5"/>
        <v/>
      </c>
    </row>
    <row r="43" spans="1:20" s="1" customFormat="1" ht="21" customHeight="1" x14ac:dyDescent="0.35">
      <c r="A43" s="59">
        <v>0</v>
      </c>
      <c r="B43" s="424"/>
      <c r="C43" s="77">
        <f>IF(ISBLANK('action list'!D36),"",IF(D43="relevant",'action list'!D36,""))</f>
        <v>2</v>
      </c>
      <c r="D43" s="11" t="str">
        <f>VLOOKUP(G43,'action list'!A:G,7,FALSE)</f>
        <v>relevant</v>
      </c>
      <c r="E43" s="10" t="str">
        <f>IF(ISBLANK('action list'!F36),"",'action list'!F36)</f>
        <v>SFK</v>
      </c>
      <c r="F43" s="11" t="str">
        <f>IF(ISBLANK('action list'!C36),"",'action list'!C36)</f>
        <v>T</v>
      </c>
      <c r="G43" s="10" t="str">
        <f>IF(ISBLANK('action list'!A36),"",'action list'!A36)</f>
        <v>SFK007T</v>
      </c>
      <c r="H43" s="380" t="str">
        <f>IF(LEN(G43)=7,VLOOKUP(G43,'action list'!A:R,18,FALSE),"")</f>
        <v>Have clear management processes been defined?</v>
      </c>
      <c r="I43" s="65">
        <v>1</v>
      </c>
      <c r="J43" s="94" t="str">
        <f t="shared" si="1"/>
        <v>no</v>
      </c>
      <c r="K43" s="132" t="str">
        <f>IF(F43="C",VLOOKUP(G43,'action list'!A:Z,26,FALSE),IF(F43="T","(yes or no)",""))</f>
        <v>(yes or no)</v>
      </c>
      <c r="L43" s="376"/>
      <c r="M43" s="56" t="str">
        <f t="shared" si="5"/>
        <v/>
      </c>
      <c r="N43" s="56" t="str">
        <f t="shared" si="5"/>
        <v/>
      </c>
      <c r="O43" s="56" t="str">
        <f t="shared" si="5"/>
        <v>no</v>
      </c>
      <c r="P43" s="56" t="str">
        <f t="shared" si="5"/>
        <v/>
      </c>
      <c r="Q43" s="56" t="str">
        <f t="shared" si="5"/>
        <v/>
      </c>
      <c r="R43" s="56" t="str">
        <f t="shared" si="5"/>
        <v/>
      </c>
      <c r="S43" s="56" t="str">
        <f t="shared" si="5"/>
        <v/>
      </c>
      <c r="T43" s="56" t="str">
        <f t="shared" si="5"/>
        <v/>
      </c>
    </row>
    <row r="44" spans="1:20" s="1" customFormat="1" ht="21" x14ac:dyDescent="0.35">
      <c r="A44" s="59">
        <v>0</v>
      </c>
      <c r="B44" s="424"/>
      <c r="C44" s="77">
        <f>IF(ISBLANK('action list'!D37),"",IF(D44="relevant",'action list'!D37,""))</f>
        <v>3</v>
      </c>
      <c r="D44" s="11" t="str">
        <f>VLOOKUP(G44,'action list'!A:G,7,FALSE)</f>
        <v>relevant</v>
      </c>
      <c r="E44" s="10" t="str">
        <f>IF(ISBLANK('action list'!F37),"",'action list'!F37)</f>
        <v>SFK</v>
      </c>
      <c r="F44" s="11" t="str">
        <f>IF(ISBLANK('action list'!C37),"",'action list'!C37)</f>
        <v>C</v>
      </c>
      <c r="G44" s="10" t="str">
        <f>IF(ISBLANK('action list'!A37),"",'action list'!A37)</f>
        <v>SFK007C</v>
      </c>
      <c r="H44" s="380" t="str">
        <f>IF(LEN(G44)=7,VLOOKUP(G44,'action list'!A:R,18,FALSE),"")</f>
        <v>How well do the defined management processes function?</v>
      </c>
      <c r="I44" s="65"/>
      <c r="J44" s="94">
        <v>3</v>
      </c>
      <c r="K44" s="132" t="str">
        <f>IF(F44="C",VLOOKUP(G44,'action list'!A:Z,26,FALSE),IF(F44="T","(yes or no)",""))</f>
        <v>Management processes function poorly.; Maaagement processes function on a moderate level.; Management processes function fairly well</v>
      </c>
      <c r="L44" s="376"/>
      <c r="M44" s="56" t="str">
        <f t="shared" si="5"/>
        <v/>
      </c>
      <c r="N44" s="56" t="str">
        <f t="shared" si="5"/>
        <v/>
      </c>
      <c r="O44" s="56" t="str">
        <f t="shared" si="5"/>
        <v/>
      </c>
      <c r="P44" s="56" t="str">
        <f t="shared" si="5"/>
        <v/>
      </c>
      <c r="Q44" s="56" t="str">
        <f t="shared" si="5"/>
        <v/>
      </c>
      <c r="R44" s="56">
        <f t="shared" si="5"/>
        <v>3</v>
      </c>
      <c r="S44" s="56" t="str">
        <f t="shared" si="5"/>
        <v/>
      </c>
      <c r="T44" s="56" t="str">
        <f t="shared" si="5"/>
        <v/>
      </c>
    </row>
    <row r="45" spans="1:20" s="1" customFormat="1" ht="29" x14ac:dyDescent="0.35">
      <c r="A45" s="59">
        <v>0</v>
      </c>
      <c r="B45" s="424"/>
      <c r="C45" s="77">
        <f>IF(ISBLANK('action list'!D38),"",IF(D45="relevant",'action list'!D38,""))</f>
        <v>2</v>
      </c>
      <c r="D45" s="11" t="str">
        <f>VLOOKUP(G45,'action list'!A:G,7,FALSE)</f>
        <v>relevant</v>
      </c>
      <c r="E45" s="10" t="str">
        <f>IF(ISBLANK('action list'!F38),"",'action list'!F38)</f>
        <v>SFK</v>
      </c>
      <c r="F45" s="11" t="str">
        <f>IF(ISBLANK('action list'!C38),"",'action list'!C38)</f>
        <v>C</v>
      </c>
      <c r="G45" s="10" t="str">
        <f>IF(ISBLANK('action list'!A38),"",'action list'!A38)</f>
        <v>SFK008C</v>
      </c>
      <c r="H45" s="380" t="str">
        <f>IF(LEN(G45)=7,VLOOKUP(G45,'action list'!A:R,18,FALSE),"")</f>
        <v>To what extent does the REC use external resources from its social environment?</v>
      </c>
      <c r="I45" s="65"/>
      <c r="J45" s="94">
        <v>2</v>
      </c>
      <c r="K45" s="132" t="str">
        <f>IF(F45="C",VLOOKUP(G45,'action list'!A:Z,26,FALSE),IF(F45="T","(yes or no)",""))</f>
        <v>The REC operates on its own, and does not use external resources; The REC  uses a limited amount of external resources; The REC is quite dependent and used a high amount of external resources.</v>
      </c>
      <c r="L45" s="376"/>
      <c r="M45" s="56" t="str">
        <f t="shared" si="5"/>
        <v/>
      </c>
      <c r="N45" s="56" t="str">
        <f t="shared" si="5"/>
        <v/>
      </c>
      <c r="O45" s="56" t="str">
        <f t="shared" si="5"/>
        <v/>
      </c>
      <c r="P45" s="56">
        <f t="shared" si="5"/>
        <v>2</v>
      </c>
      <c r="Q45" s="56" t="str">
        <f t="shared" si="5"/>
        <v/>
      </c>
      <c r="R45" s="56" t="str">
        <f t="shared" si="5"/>
        <v/>
      </c>
      <c r="S45" s="56" t="str">
        <f t="shared" si="5"/>
        <v/>
      </c>
      <c r="T45" s="56" t="str">
        <f t="shared" si="5"/>
        <v/>
      </c>
    </row>
    <row r="46" spans="1:20" s="1" customFormat="1" ht="21" x14ac:dyDescent="0.35">
      <c r="A46" s="59">
        <v>0</v>
      </c>
      <c r="B46" s="424"/>
      <c r="C46" s="77">
        <f>IF(ISBLANK('action list'!D39),"",IF(D46="relevant",'action list'!D39,""))</f>
        <v>2</v>
      </c>
      <c r="D46" s="11" t="str">
        <f>VLOOKUP(G46,'action list'!A:G,7,FALSE)</f>
        <v>relevant</v>
      </c>
      <c r="E46" s="10" t="str">
        <f>IF(ISBLANK('action list'!F39),"",'action list'!F39)</f>
        <v>SFK</v>
      </c>
      <c r="F46" s="11" t="str">
        <f>IF(ISBLANK('action list'!C39),"",'action list'!C39)</f>
        <v>C</v>
      </c>
      <c r="G46" s="10" t="str">
        <f>IF(ISBLANK('action list'!A39),"",'action list'!A39)</f>
        <v>SFK009C</v>
      </c>
      <c r="H46" s="380" t="str">
        <f>IF(LEN(G46)=7,VLOOKUP(G46,'action list'!A:R,18,FALSE),"")</f>
        <v>Is the REC championed by influential external individuals?</v>
      </c>
      <c r="I46" s="65"/>
      <c r="J46" s="94">
        <v>1</v>
      </c>
      <c r="K46" s="132" t="str">
        <f>IF(F46="C",VLOOKUP(G46,'action list'!A:Z,26,FALSE),IF(F46="T","(yes or no)",""))</f>
        <v>To a low extent; To a moderate extent; To a high extent</v>
      </c>
      <c r="L46" s="376"/>
      <c r="M46" s="56" t="str">
        <f t="shared" ref="M46:T55" si="6">IF(AND($C46=_xlfn.NUMBERVALUE(LEFT(M$10,1)),$F46=RIGHT(M$10,1)),$J46,"")</f>
        <v/>
      </c>
      <c r="N46" s="56" t="str">
        <f t="shared" si="6"/>
        <v/>
      </c>
      <c r="O46" s="56" t="str">
        <f t="shared" si="6"/>
        <v/>
      </c>
      <c r="P46" s="56">
        <f t="shared" si="6"/>
        <v>1</v>
      </c>
      <c r="Q46" s="56" t="str">
        <f t="shared" si="6"/>
        <v/>
      </c>
      <c r="R46" s="56" t="str">
        <f t="shared" si="6"/>
        <v/>
      </c>
      <c r="S46" s="56" t="str">
        <f t="shared" si="6"/>
        <v/>
      </c>
      <c r="T46" s="56" t="str">
        <f t="shared" si="6"/>
        <v/>
      </c>
    </row>
    <row r="47" spans="1:20" s="1" customFormat="1" ht="29" x14ac:dyDescent="0.35">
      <c r="A47" s="59">
        <v>0</v>
      </c>
      <c r="B47" s="424"/>
      <c r="C47" s="77">
        <f>IF(ISBLANK('action list'!D40),"",IF(D47="relevant",'action list'!D40,""))</f>
        <v>2</v>
      </c>
      <c r="D47" s="11" t="str">
        <f>VLOOKUP(G47,'action list'!A:G,7,FALSE)</f>
        <v>relevant</v>
      </c>
      <c r="E47" s="10" t="str">
        <f>IF(ISBLANK('action list'!F40),"",'action list'!F40)</f>
        <v>SFK</v>
      </c>
      <c r="F47" s="11" t="str">
        <f>IF(ISBLANK('action list'!C40),"",'action list'!C40)</f>
        <v>C</v>
      </c>
      <c r="G47" s="10" t="str">
        <f>IF(ISBLANK('action list'!A40),"",'action list'!A40)</f>
        <v>SFK010C</v>
      </c>
      <c r="H47" s="380" t="str">
        <f>IF(LEN(G47)=7,VLOOKUP(G47,'action list'!A:R,18,FALSE),"")</f>
        <v>How diverse is the supervisory board?</v>
      </c>
      <c r="I47" s="65"/>
      <c r="J47" s="94">
        <v>3</v>
      </c>
      <c r="K47" s="132" t="str">
        <f>IF(F47="C",VLOOKUP(G47,'action list'!A:Z,26,FALSE),IF(F47="T","(yes or no)",""))</f>
        <v>There is a low degree of diversity among supervisory board members.; There is a moderate degree of diversity among supervisory board members.; There is a high degree of diversity among supervisory board members.</v>
      </c>
      <c r="L47" s="376"/>
      <c r="M47" s="56" t="str">
        <f t="shared" si="6"/>
        <v/>
      </c>
      <c r="N47" s="56" t="str">
        <f t="shared" si="6"/>
        <v/>
      </c>
      <c r="O47" s="56" t="str">
        <f t="shared" si="6"/>
        <v/>
      </c>
      <c r="P47" s="56">
        <f t="shared" si="6"/>
        <v>3</v>
      </c>
      <c r="Q47" s="56" t="str">
        <f t="shared" si="6"/>
        <v/>
      </c>
      <c r="R47" s="56" t="str">
        <f t="shared" si="6"/>
        <v/>
      </c>
      <c r="S47" s="56" t="str">
        <f t="shared" si="6"/>
        <v/>
      </c>
      <c r="T47" s="56" t="str">
        <f t="shared" si="6"/>
        <v/>
      </c>
    </row>
    <row r="48" spans="1:20" s="1" customFormat="1" ht="21" x14ac:dyDescent="0.35">
      <c r="A48" s="59">
        <v>0</v>
      </c>
      <c r="B48" s="424"/>
      <c r="C48" s="77">
        <f>IF(ISBLANK('action list'!D41),"",IF(D48="relevant",'action list'!D41,""))</f>
        <v>2</v>
      </c>
      <c r="D48" s="11" t="str">
        <f>VLOOKUP(G48,'action list'!A:G,7,FALSE)</f>
        <v>relevant</v>
      </c>
      <c r="E48" s="10" t="str">
        <f>IF(ISBLANK('action list'!F41),"",'action list'!F41)</f>
        <v>SFK</v>
      </c>
      <c r="F48" s="11" t="str">
        <f>IF(ISBLANK('action list'!C41),"",'action list'!C41)</f>
        <v>C</v>
      </c>
      <c r="G48" s="10" t="str">
        <f>IF(ISBLANK('action list'!A41),"",'action list'!A41)</f>
        <v>SFK011C</v>
      </c>
      <c r="H48" s="380" t="str">
        <f>IF(LEN(G48)=7,VLOOKUP(G48,'action list'!A:R,18,FALSE),"")</f>
        <v>How many active members does the energy collective (or cooperative) have?</v>
      </c>
      <c r="I48" s="65"/>
      <c r="J48" s="94">
        <v>3</v>
      </c>
      <c r="K48" s="132" t="str">
        <f>IF(F48="C",VLOOKUP(G48,'action list'!A:Z,26,FALSE),IF(F48="T","(yes or no)",""))</f>
        <v>1 = Less than 5 active members; 3 = Between 5 and 10 active members; 3= More than 10 active members</v>
      </c>
      <c r="L48" s="376"/>
      <c r="M48" s="56" t="str">
        <f t="shared" si="6"/>
        <v/>
      </c>
      <c r="N48" s="56" t="str">
        <f t="shared" si="6"/>
        <v/>
      </c>
      <c r="O48" s="56" t="str">
        <f t="shared" si="6"/>
        <v/>
      </c>
      <c r="P48" s="56">
        <f t="shared" si="6"/>
        <v>3</v>
      </c>
      <c r="Q48" s="56" t="str">
        <f t="shared" si="6"/>
        <v/>
      </c>
      <c r="R48" s="56" t="str">
        <f t="shared" si="6"/>
        <v/>
      </c>
      <c r="S48" s="56" t="str">
        <f t="shared" si="6"/>
        <v/>
      </c>
      <c r="T48" s="56" t="str">
        <f t="shared" si="6"/>
        <v/>
      </c>
    </row>
    <row r="49" spans="1:20" s="1" customFormat="1" ht="29" x14ac:dyDescent="0.35">
      <c r="A49" s="59">
        <v>0</v>
      </c>
      <c r="B49" s="425"/>
      <c r="C49" s="77">
        <f>IF(ISBLANK('action list'!D42),"",IF(D49="relevant",'action list'!D42,""))</f>
        <v>2</v>
      </c>
      <c r="D49" s="11" t="str">
        <f>VLOOKUP(G49,'action list'!A:G,7,FALSE)</f>
        <v>relevant</v>
      </c>
      <c r="E49" s="10" t="str">
        <f>IF(ISBLANK('action list'!F42),"",'action list'!F42)</f>
        <v>SFK</v>
      </c>
      <c r="F49" s="11" t="str">
        <f>IF(ISBLANK('action list'!C42),"",'action list'!C42)</f>
        <v>C</v>
      </c>
      <c r="G49" s="10" t="str">
        <f>IF(ISBLANK('action list'!A42),"",'action list'!A42)</f>
        <v>SFK012C</v>
      </c>
      <c r="H49" s="380" t="str">
        <f>IF(LEN(G49)=7,VLOOKUP(G49,'action list'!A:R,18,FALSE),"")</f>
        <v>Do you feel that your General Assembly membership turnout representative to the total membership of your energy collective?</v>
      </c>
      <c r="I49" s="65"/>
      <c r="J49" s="94">
        <v>3</v>
      </c>
      <c r="K49" s="132" t="str">
        <f>IF(F49="C",VLOOKUP(G49,'action list'!A:Z,26,FALSE),IF(F49="T","(yes or no)",""))</f>
        <v>1 = Not representative; 3 = Somewhat representative; 5 = Representative</v>
      </c>
      <c r="L49" s="376"/>
      <c r="M49" s="56" t="str">
        <f t="shared" si="6"/>
        <v/>
      </c>
      <c r="N49" s="56" t="str">
        <f t="shared" si="6"/>
        <v/>
      </c>
      <c r="O49" s="56" t="str">
        <f t="shared" si="6"/>
        <v/>
      </c>
      <c r="P49" s="56">
        <f t="shared" si="6"/>
        <v>3</v>
      </c>
      <c r="Q49" s="56" t="str">
        <f t="shared" si="6"/>
        <v/>
      </c>
      <c r="R49" s="56" t="str">
        <f t="shared" si="6"/>
        <v/>
      </c>
      <c r="S49" s="56" t="str">
        <f t="shared" si="6"/>
        <v/>
      </c>
      <c r="T49" s="56" t="str">
        <f t="shared" si="6"/>
        <v/>
      </c>
    </row>
    <row r="50" spans="1:20" s="1" customFormat="1" ht="21" x14ac:dyDescent="0.35">
      <c r="A50" s="59">
        <v>0</v>
      </c>
      <c r="B50" s="423" t="s">
        <v>345</v>
      </c>
      <c r="C50" s="77">
        <f>IF(ISBLANK('action list'!D43),"",IF(D50="relevant",'action list'!D43,""))</f>
        <v>3</v>
      </c>
      <c r="D50" s="11" t="str">
        <f>VLOOKUP(G50,'action list'!A:G,7,FALSE)</f>
        <v>relevant</v>
      </c>
      <c r="E50" s="10" t="str">
        <f>IF(ISBLANK('action list'!F43),"",'action list'!F43)</f>
        <v>FIN</v>
      </c>
      <c r="F50" s="11" t="str">
        <f>IF(ISBLANK('action list'!C43),"",'action list'!C43)</f>
        <v>C</v>
      </c>
      <c r="G50" s="10" t="str">
        <f>IF(ISBLANK('action list'!A43),"",'action list'!A43)</f>
        <v>FIN001C</v>
      </c>
      <c r="H50" s="380" t="str">
        <f>IF(LEN(G50)=7,VLOOKUP(G50,'action list'!A:R,18,FALSE),"")</f>
        <v>Do REC activities result in a healthy financial-economic business model?</v>
      </c>
      <c r="I50" s="65"/>
      <c r="J50" s="94">
        <v>2</v>
      </c>
      <c r="K50" s="132" t="str">
        <f>IF(F50="C",VLOOKUP(G50,'action list'!A:Z,26,FALSE),IF(F50="T","(yes or no)",""))</f>
        <v>To a low extent; To a moderate extent; To a high extent</v>
      </c>
      <c r="L50" s="376"/>
      <c r="M50" s="56" t="str">
        <f t="shared" si="6"/>
        <v/>
      </c>
      <c r="N50" s="56" t="str">
        <f t="shared" si="6"/>
        <v/>
      </c>
      <c r="O50" s="56" t="str">
        <f t="shared" si="6"/>
        <v/>
      </c>
      <c r="P50" s="56" t="str">
        <f t="shared" si="6"/>
        <v/>
      </c>
      <c r="Q50" s="56" t="str">
        <f t="shared" si="6"/>
        <v/>
      </c>
      <c r="R50" s="56">
        <f t="shared" si="6"/>
        <v>2</v>
      </c>
      <c r="S50" s="56" t="str">
        <f t="shared" si="6"/>
        <v/>
      </c>
      <c r="T50" s="56" t="str">
        <f t="shared" si="6"/>
        <v/>
      </c>
    </row>
    <row r="51" spans="1:20" s="1" customFormat="1" ht="21" x14ac:dyDescent="0.35">
      <c r="A51" s="59">
        <v>0</v>
      </c>
      <c r="B51" s="424"/>
      <c r="C51" s="77">
        <f>IF(ISBLANK('action list'!D44),"",IF(D51="relevant",'action list'!D44,""))</f>
        <v>2</v>
      </c>
      <c r="D51" s="11" t="str">
        <f>VLOOKUP(G51,'action list'!A:G,7,FALSE)</f>
        <v>relevant</v>
      </c>
      <c r="E51" s="10" t="str">
        <f>IF(ISBLANK('action list'!F44),"",'action list'!F44)</f>
        <v>FIN</v>
      </c>
      <c r="F51" s="11" t="str">
        <f>IF(ISBLANK('action list'!C44),"",'action list'!C44)</f>
        <v>T</v>
      </c>
      <c r="G51" s="10" t="str">
        <f>IF(ISBLANK('action list'!A44),"",'action list'!A44)</f>
        <v>FIN002T</v>
      </c>
      <c r="H51" s="380" t="str">
        <f>IF(LEN(G51)=7,VLOOKUP(G51,'action list'!A:R,18,FALSE),"")</f>
        <v>Is the REC clear of debt?</v>
      </c>
      <c r="I51" s="65">
        <v>2</v>
      </c>
      <c r="J51" s="94" t="str">
        <f t="shared" si="1"/>
        <v>yes</v>
      </c>
      <c r="K51" s="132" t="str">
        <f>IF(F51="C",VLOOKUP(G51,'action list'!A:Z,26,FALSE),IF(F51="T","(yes or no)",""))</f>
        <v>(yes or no)</v>
      </c>
      <c r="L51" s="376"/>
      <c r="M51" s="56" t="str">
        <f t="shared" si="6"/>
        <v/>
      </c>
      <c r="N51" s="56" t="str">
        <f t="shared" si="6"/>
        <v/>
      </c>
      <c r="O51" s="56" t="str">
        <f t="shared" si="6"/>
        <v>yes</v>
      </c>
      <c r="P51" s="56" t="str">
        <f t="shared" si="6"/>
        <v/>
      </c>
      <c r="Q51" s="56" t="str">
        <f t="shared" si="6"/>
        <v/>
      </c>
      <c r="R51" s="56" t="str">
        <f t="shared" si="6"/>
        <v/>
      </c>
      <c r="S51" s="56" t="str">
        <f t="shared" si="6"/>
        <v/>
      </c>
      <c r="T51" s="56" t="str">
        <f t="shared" si="6"/>
        <v/>
      </c>
    </row>
    <row r="52" spans="1:20" s="1" customFormat="1" ht="21" x14ac:dyDescent="0.35">
      <c r="A52" s="59">
        <v>0</v>
      </c>
      <c r="B52" s="424"/>
      <c r="C52" s="77">
        <f>IF(ISBLANK('action list'!D45),"",IF(D52="relevant",'action list'!D45,""))</f>
        <v>3</v>
      </c>
      <c r="D52" s="11" t="str">
        <f>VLOOKUP(G52,'action list'!A:G,7,FALSE)</f>
        <v>relevant</v>
      </c>
      <c r="E52" s="10" t="str">
        <f>IF(ISBLANK('action list'!F45),"",'action list'!F45)</f>
        <v>FIN</v>
      </c>
      <c r="F52" s="11" t="str">
        <f>IF(ISBLANK('action list'!C45),"",'action list'!C45)</f>
        <v>C</v>
      </c>
      <c r="G52" s="10" t="str">
        <f>IF(ISBLANK('action list'!A45),"",'action list'!A45)</f>
        <v>FIN002C</v>
      </c>
      <c r="H52" s="380" t="str">
        <f>IF(LEN(G52)=7,VLOOKUP(G52,'action list'!A:R,18,FALSE),"")</f>
        <v>How diversified are the REC's assets?</v>
      </c>
      <c r="I52" s="65"/>
      <c r="J52" s="94">
        <v>3</v>
      </c>
      <c r="K52" s="132" t="str">
        <f>IF(F52="C",VLOOKUP(G52,'action list'!A:Z,26,FALSE),IF(F52="T","(yes or no)",""))</f>
        <v>Not diversified; only one-sided assets.; Moderately diversified; several diversified assets; Well-diversified; with many, diversified assets</v>
      </c>
      <c r="L52" s="376"/>
      <c r="M52" s="56" t="str">
        <f t="shared" si="6"/>
        <v/>
      </c>
      <c r="N52" s="56" t="str">
        <f t="shared" si="6"/>
        <v/>
      </c>
      <c r="O52" s="56" t="str">
        <f t="shared" si="6"/>
        <v/>
      </c>
      <c r="P52" s="56" t="str">
        <f t="shared" si="6"/>
        <v/>
      </c>
      <c r="Q52" s="56" t="str">
        <f t="shared" si="6"/>
        <v/>
      </c>
      <c r="R52" s="56">
        <f t="shared" si="6"/>
        <v>3</v>
      </c>
      <c r="S52" s="56" t="str">
        <f t="shared" si="6"/>
        <v/>
      </c>
      <c r="T52" s="56" t="str">
        <f t="shared" si="6"/>
        <v/>
      </c>
    </row>
    <row r="53" spans="1:20" s="1" customFormat="1" ht="21" x14ac:dyDescent="0.35">
      <c r="A53" s="59">
        <v>0</v>
      </c>
      <c r="B53" s="424"/>
      <c r="C53" s="77">
        <f>IF(ISBLANK('action list'!D46),"",IF(D53="relevant",'action list'!D46,""))</f>
        <v>3</v>
      </c>
      <c r="D53" s="11" t="str">
        <f>VLOOKUP(G53,'action list'!A:G,7,FALSE)</f>
        <v>relevant</v>
      </c>
      <c r="E53" s="10" t="str">
        <f>IF(ISBLANK('action list'!F46),"",'action list'!F46)</f>
        <v>FIN</v>
      </c>
      <c r="F53" s="11" t="str">
        <f>IF(ISBLANK('action list'!C46),"",'action list'!C46)</f>
        <v>T</v>
      </c>
      <c r="G53" s="10" t="str">
        <f>IF(ISBLANK('action list'!A46),"",'action list'!A46)</f>
        <v>FIN003T</v>
      </c>
      <c r="H53" s="380" t="str">
        <f>IF(LEN(G53)=7,VLOOKUP(G53,'action list'!A:R,18,FALSE),"")</f>
        <v>Does the REC's business case run break-even?</v>
      </c>
      <c r="I53" s="65">
        <v>1</v>
      </c>
      <c r="J53" s="94" t="str">
        <f t="shared" si="1"/>
        <v>no</v>
      </c>
      <c r="K53" s="132" t="str">
        <f>IF(F53="C",VLOOKUP(G53,'action list'!A:Z,26,FALSE),IF(F53="T","(yes or no)",""))</f>
        <v>(yes or no)</v>
      </c>
      <c r="L53" s="376"/>
      <c r="M53" s="56" t="str">
        <f t="shared" si="6"/>
        <v/>
      </c>
      <c r="N53" s="56" t="str">
        <f t="shared" si="6"/>
        <v/>
      </c>
      <c r="O53" s="56" t="str">
        <f t="shared" si="6"/>
        <v/>
      </c>
      <c r="P53" s="56" t="str">
        <f t="shared" si="6"/>
        <v/>
      </c>
      <c r="Q53" s="56" t="str">
        <f t="shared" si="6"/>
        <v>no</v>
      </c>
      <c r="R53" s="56" t="str">
        <f t="shared" si="6"/>
        <v/>
      </c>
      <c r="S53" s="56" t="str">
        <f t="shared" si="6"/>
        <v/>
      </c>
      <c r="T53" s="56" t="str">
        <f t="shared" si="6"/>
        <v/>
      </c>
    </row>
    <row r="54" spans="1:20" s="1" customFormat="1" ht="21" x14ac:dyDescent="0.35">
      <c r="A54" s="59">
        <v>0</v>
      </c>
      <c r="B54" s="424"/>
      <c r="C54" s="77">
        <f>IF(ISBLANK('action list'!D47),"",IF(D54="relevant",'action list'!D47,""))</f>
        <v>3</v>
      </c>
      <c r="D54" s="11" t="str">
        <f>VLOOKUP(G54,'action list'!A:G,7,FALSE)</f>
        <v>relevant</v>
      </c>
      <c r="E54" s="10" t="str">
        <f>IF(ISBLANK('action list'!F47),"",'action list'!F47)</f>
        <v>FIN</v>
      </c>
      <c r="F54" s="11" t="str">
        <f>IF(ISBLANK('action list'!C47),"",'action list'!C47)</f>
        <v>C</v>
      </c>
      <c r="G54" s="10" t="str">
        <f>IF(ISBLANK('action list'!A47),"",'action list'!A47)</f>
        <v>FIN004C</v>
      </c>
      <c r="H54" s="380" t="str">
        <f>IF(LEN(G54)=7,VLOOKUP(G54,'action list'!A:R,18,FALSE),"")</f>
        <v>Does the cash flow provide enough incoming revenues to pay for running expenses?</v>
      </c>
      <c r="I54" s="65"/>
      <c r="J54" s="94">
        <v>1</v>
      </c>
      <c r="K54" s="132" t="str">
        <f>IF(F54="C",VLOOKUP(G54,'action list'!A:Z,26,FALSE),IF(F54="T","(yes or no)",""))</f>
        <v>To a low extent; To a moderate extent; To a high extent</v>
      </c>
      <c r="L54" s="376"/>
      <c r="M54" s="56" t="str">
        <f t="shared" si="6"/>
        <v/>
      </c>
      <c r="N54" s="56" t="str">
        <f t="shared" si="6"/>
        <v/>
      </c>
      <c r="O54" s="56" t="str">
        <f t="shared" si="6"/>
        <v/>
      </c>
      <c r="P54" s="56" t="str">
        <f t="shared" si="6"/>
        <v/>
      </c>
      <c r="Q54" s="56" t="str">
        <f t="shared" si="6"/>
        <v/>
      </c>
      <c r="R54" s="56">
        <f t="shared" si="6"/>
        <v>1</v>
      </c>
      <c r="S54" s="56" t="str">
        <f t="shared" si="6"/>
        <v/>
      </c>
      <c r="T54" s="56" t="str">
        <f t="shared" si="6"/>
        <v/>
      </c>
    </row>
    <row r="55" spans="1:20" s="1" customFormat="1" ht="21" x14ac:dyDescent="0.35">
      <c r="A55" s="59">
        <v>0</v>
      </c>
      <c r="B55" s="424"/>
      <c r="C55" s="77">
        <f>IF(ISBLANK('action list'!D48),"",IF(D55="relevant",'action list'!D48,""))</f>
        <v>4</v>
      </c>
      <c r="D55" s="11" t="str">
        <f>VLOOKUP(G55,'action list'!A:G,7,FALSE)</f>
        <v>relevant</v>
      </c>
      <c r="E55" s="10" t="str">
        <f>IF(ISBLANK('action list'!F48),"",'action list'!F48)</f>
        <v>FIN</v>
      </c>
      <c r="F55" s="11" t="str">
        <f>IF(ISBLANK('action list'!C48),"",'action list'!C48)</f>
        <v>C</v>
      </c>
      <c r="G55" s="10" t="str">
        <f>IF(ISBLANK('action list'!A48),"",'action list'!A48)</f>
        <v>FIN005C</v>
      </c>
      <c r="H55" s="380" t="str">
        <f>IF(LEN(G55)=7,VLOOKUP(G55,'action list'!A:R,18,FALSE),"")</f>
        <v>How well does the REC perform compared to other organisations, in terms of energy service provision?</v>
      </c>
      <c r="I55" s="65"/>
      <c r="J55" s="94">
        <v>4</v>
      </c>
      <c r="K55" s="132" t="str">
        <f>IF(F55="C",VLOOKUP(G55,'action list'!A:Z,26,FALSE),IF(F55="T","(yes or no)",""))</f>
        <v>underperforms compared to other (green) investment schemes on the market; outperforms other (green) investment schemes on the market</v>
      </c>
      <c r="L55" s="376"/>
      <c r="M55" s="56" t="str">
        <f t="shared" si="6"/>
        <v/>
      </c>
      <c r="N55" s="56" t="str">
        <f t="shared" si="6"/>
        <v/>
      </c>
      <c r="O55" s="56" t="str">
        <f t="shared" si="6"/>
        <v/>
      </c>
      <c r="P55" s="56" t="str">
        <f t="shared" si="6"/>
        <v/>
      </c>
      <c r="Q55" s="56" t="str">
        <f t="shared" si="6"/>
        <v/>
      </c>
      <c r="R55" s="56" t="str">
        <f t="shared" si="6"/>
        <v/>
      </c>
      <c r="S55" s="56" t="str">
        <f t="shared" si="6"/>
        <v/>
      </c>
      <c r="T55" s="56">
        <f t="shared" si="6"/>
        <v>4</v>
      </c>
    </row>
    <row r="56" spans="1:20" s="1" customFormat="1" ht="21" x14ac:dyDescent="0.35">
      <c r="A56" s="59"/>
      <c r="B56" s="424"/>
      <c r="C56" s="77">
        <f>IF(ISBLANK('action list'!D49),"",IF(D56="relevant",'action list'!D49,""))</f>
        <v>1</v>
      </c>
      <c r="D56" s="11" t="str">
        <f>VLOOKUP(G56,'action list'!A:G,7,FALSE)</f>
        <v>relevant</v>
      </c>
      <c r="E56" s="10" t="str">
        <f>IF(ISBLANK('action list'!F49),"",'action list'!F49)</f>
        <v>FIN</v>
      </c>
      <c r="F56" s="11" t="str">
        <f>IF(ISBLANK('action list'!C49),"",'action list'!C49)</f>
        <v>C</v>
      </c>
      <c r="G56" s="10" t="str">
        <f>IF(ISBLANK('action list'!A49),"",'action list'!A49)</f>
        <v>FIN006C</v>
      </c>
      <c r="H56" s="380" t="str">
        <f>IF(LEN(G56)=7,VLOOKUP(G56,'action list'!A:R,18,FALSE),"")</f>
        <v>How well are the required resources (capital and work force) covered?</v>
      </c>
      <c r="I56" s="65"/>
      <c r="J56" s="94">
        <v>2</v>
      </c>
      <c r="K56" s="132" t="str">
        <f>IF(F56="C",VLOOKUP(G56,'action list'!A:Z,26,FALSE),IF(F56="T","(yes or no)",""))</f>
        <v>Poorly covered; resources almost exhausted; Moderately covered; Covered to a high degree; there is a resource buffer available</v>
      </c>
      <c r="L56" s="376"/>
      <c r="M56" s="56"/>
      <c r="N56" s="56"/>
      <c r="O56" s="56"/>
      <c r="P56" s="56"/>
      <c r="Q56" s="56"/>
      <c r="R56" s="56"/>
      <c r="S56" s="56"/>
      <c r="T56" s="56"/>
    </row>
    <row r="57" spans="1:20" s="1" customFormat="1" ht="21" x14ac:dyDescent="0.35">
      <c r="A57" s="59"/>
      <c r="B57" s="424"/>
      <c r="C57" s="77">
        <f>IF(ISBLANK('action list'!D50),"",IF(D57="relevant",'action list'!D50,""))</f>
        <v>4</v>
      </c>
      <c r="D57" s="11" t="str">
        <f>VLOOKUP(G57,'action list'!A:G,7,FALSE)</f>
        <v>relevant</v>
      </c>
      <c r="E57" s="10" t="str">
        <f>IF(ISBLANK('action list'!F50),"",'action list'!F50)</f>
        <v>FIN</v>
      </c>
      <c r="F57" s="11" t="str">
        <f>IF(ISBLANK('action list'!C50),"",'action list'!C50)</f>
        <v>C</v>
      </c>
      <c r="G57" s="10" t="str">
        <f>IF(ISBLANK('action list'!A50),"",'action list'!A50)</f>
        <v>FIN007C</v>
      </c>
      <c r="H57" s="380" t="str">
        <f>IF(LEN(G57)=7,VLOOKUP(G57,'action list'!A:R,18,FALSE),"")</f>
        <v>At what level is the debt?</v>
      </c>
      <c r="I57" s="65"/>
      <c r="J57" s="94">
        <v>2</v>
      </c>
      <c r="K57" s="132" t="str">
        <f>IF(F57="C",VLOOKUP(G57,'action list'!A:Z,26,FALSE),IF(F57="T","(yes or no)",""))</f>
        <v>0.3 or lower; between 0.3 and 0.8; 0.8 or higher</v>
      </c>
      <c r="L57" s="376"/>
      <c r="M57" s="56"/>
      <c r="N57" s="56"/>
      <c r="O57" s="56"/>
      <c r="P57" s="56"/>
      <c r="Q57" s="56"/>
      <c r="R57" s="56"/>
      <c r="S57" s="56"/>
      <c r="T57" s="56"/>
    </row>
    <row r="58" spans="1:20" s="1" customFormat="1" ht="21" x14ac:dyDescent="0.35">
      <c r="A58" s="59">
        <v>0</v>
      </c>
      <c r="B58" s="424"/>
      <c r="C58" s="77">
        <f>IF(ISBLANK('action list'!D51),"",IF(D58="relevant",'action list'!D51,""))</f>
        <v>4</v>
      </c>
      <c r="D58" s="11" t="str">
        <f>VLOOKUP(G58,'action list'!A:G,7,FALSE)</f>
        <v>relevant</v>
      </c>
      <c r="E58" s="10" t="str">
        <f>IF(ISBLANK('action list'!F51),"",'action list'!F51)</f>
        <v>FIN</v>
      </c>
      <c r="F58" s="11" t="str">
        <f>IF(ISBLANK('action list'!C51),"",'action list'!C51)</f>
        <v>C</v>
      </c>
      <c r="G58" s="10" t="str">
        <f>IF(ISBLANK('action list'!A51),"",'action list'!A51)</f>
        <v>FIN008C</v>
      </c>
      <c r="H58" s="380" t="str">
        <f>IF(LEN(G58)=7,VLOOKUP(G58,'action list'!A:R,18,FALSE),"")</f>
        <v>At what level is the interest coverage ratio?</v>
      </c>
      <c r="I58" s="65"/>
      <c r="J58" s="94">
        <v>1</v>
      </c>
      <c r="K58" s="132" t="str">
        <f>IF(F58="C",VLOOKUP(G58,'action list'!A:Z,26,FALSE),IF(F58="T","(yes or no)",""))</f>
        <v>0.8 or lower; between 0.8 and 1.2; 1.2 or higher</v>
      </c>
      <c r="L58" s="376"/>
      <c r="M58" s="56" t="str">
        <f t="shared" ref="M58:T66" si="7">IF(AND($C58=_xlfn.NUMBERVALUE(LEFT(M$10,1)),$F58=RIGHT(M$10,1)),$J58,"")</f>
        <v/>
      </c>
      <c r="N58" s="56" t="str">
        <f t="shared" si="7"/>
        <v/>
      </c>
      <c r="O58" s="56" t="str">
        <f t="shared" si="7"/>
        <v/>
      </c>
      <c r="P58" s="56" t="str">
        <f t="shared" si="7"/>
        <v/>
      </c>
      <c r="Q58" s="56" t="str">
        <f t="shared" si="7"/>
        <v/>
      </c>
      <c r="R58" s="56" t="str">
        <f t="shared" si="7"/>
        <v/>
      </c>
      <c r="S58" s="56" t="str">
        <f t="shared" si="7"/>
        <v/>
      </c>
      <c r="T58" s="56">
        <f t="shared" si="7"/>
        <v>1</v>
      </c>
    </row>
    <row r="59" spans="1:20" s="1" customFormat="1" ht="29" x14ac:dyDescent="0.35">
      <c r="A59" s="59">
        <v>0</v>
      </c>
      <c r="B59" s="424"/>
      <c r="C59" s="77">
        <f>IF(ISBLANK('action list'!D52),"",IF(D59="relevant",'action list'!D52,""))</f>
        <v>2</v>
      </c>
      <c r="D59" s="11" t="str">
        <f>VLOOKUP(G59,'action list'!A:G,7,FALSE)</f>
        <v>relevant</v>
      </c>
      <c r="E59" s="10" t="str">
        <f>IF(ISBLANK('action list'!F52),"",'action list'!F52)</f>
        <v>FIN</v>
      </c>
      <c r="F59" s="11" t="str">
        <f>IF(ISBLANK('action list'!C52),"",'action list'!C52)</f>
        <v>C</v>
      </c>
      <c r="G59" s="10" t="str">
        <f>IF(ISBLANK('action list'!A52),"",'action list'!A52)</f>
        <v>FIN009C</v>
      </c>
      <c r="H59" s="380" t="str">
        <f>IF(LEN(G59)=7,VLOOKUP(G59,'action list'!A:R,18,FALSE),"")</f>
        <v>To what extent is the REC depending on public funding (like public funds, subsidies, grants or tax exemptions)?</v>
      </c>
      <c r="I59" s="65"/>
      <c r="J59" s="94">
        <v>2</v>
      </c>
      <c r="K59" s="132" t="str">
        <f>IF(F59="C",VLOOKUP(G59,'action list'!A:Z,26,FALSE),IF(F59="T","(yes or no)",""))</f>
        <v xml:space="preserve">To a high extent depending on public funding; critically dependent on public funding; To a moderate extent depending on public funding; somewhat dependent on public funding; To a low extent depending on public funding; Not really dependent on public funding </v>
      </c>
      <c r="L59" s="376"/>
      <c r="M59" s="56" t="str">
        <f t="shared" si="7"/>
        <v/>
      </c>
      <c r="N59" s="56" t="str">
        <f t="shared" si="7"/>
        <v/>
      </c>
      <c r="O59" s="56" t="str">
        <f t="shared" si="7"/>
        <v/>
      </c>
      <c r="P59" s="56">
        <f t="shared" si="7"/>
        <v>2</v>
      </c>
      <c r="Q59" s="56" t="str">
        <f t="shared" si="7"/>
        <v/>
      </c>
      <c r="R59" s="56" t="str">
        <f t="shared" si="7"/>
        <v/>
      </c>
      <c r="S59" s="56" t="str">
        <f t="shared" si="7"/>
        <v/>
      </c>
      <c r="T59" s="56" t="str">
        <f t="shared" si="7"/>
        <v/>
      </c>
    </row>
    <row r="60" spans="1:20" s="1" customFormat="1" ht="29" x14ac:dyDescent="0.35">
      <c r="A60" s="59">
        <v>0</v>
      </c>
      <c r="B60" s="424"/>
      <c r="C60" s="77">
        <f>IF(ISBLANK('action list'!D53),"",IF(D60="relevant",'action list'!D53,""))</f>
        <v>1</v>
      </c>
      <c r="D60" s="11" t="str">
        <f>VLOOKUP(G60,'action list'!A:G,7,FALSE)</f>
        <v>relevant</v>
      </c>
      <c r="E60" s="10" t="str">
        <f>IF(ISBLANK('action list'!F53),"",'action list'!F53)</f>
        <v>FIN</v>
      </c>
      <c r="F60" s="11" t="str">
        <f>IF(ISBLANK('action list'!C53),"",'action list'!C53)</f>
        <v>C</v>
      </c>
      <c r="G60" s="10" t="str">
        <f>IF(ISBLANK('action list'!A53),"",'action list'!A53)</f>
        <v>FIN010C</v>
      </c>
      <c r="H60" s="380" t="str">
        <f>IF(LEN(G60)=7,VLOOKUP(G60,'action list'!A:R,18,FALSE),"")</f>
        <v>How well are the REC's energy assets (including a renewable energy plant) integrated into the existing energy infrastructure?</v>
      </c>
      <c r="I60" s="65"/>
      <c r="J60" s="94">
        <v>1</v>
      </c>
      <c r="K60" s="132" t="str">
        <f>IF(F60="C",VLOOKUP(G60,'action list'!A:Z,26,FALSE),IF(F60="T","(yes or no)",""))</f>
        <v>To a low extent; independent, but perhaps new stand-alone infrastructure required; To a moderate extent embedded in energy infrastructure. Depending on DSO.; To a high extent embedded in current energy infrastructure. Compatible and interconnected with existing structures</v>
      </c>
      <c r="L60" s="376"/>
      <c r="M60" s="56" t="str">
        <f t="shared" si="7"/>
        <v/>
      </c>
      <c r="N60" s="56">
        <f t="shared" si="7"/>
        <v>1</v>
      </c>
      <c r="O60" s="56" t="str">
        <f t="shared" si="7"/>
        <v/>
      </c>
      <c r="P60" s="56" t="str">
        <f t="shared" si="7"/>
        <v/>
      </c>
      <c r="Q60" s="56" t="str">
        <f t="shared" si="7"/>
        <v/>
      </c>
      <c r="R60" s="56" t="str">
        <f t="shared" si="7"/>
        <v/>
      </c>
      <c r="S60" s="56" t="str">
        <f t="shared" si="7"/>
        <v/>
      </c>
      <c r="T60" s="56" t="str">
        <f t="shared" si="7"/>
        <v/>
      </c>
    </row>
    <row r="61" spans="1:20" s="1" customFormat="1" ht="21" x14ac:dyDescent="0.35">
      <c r="A61" s="59">
        <v>0</v>
      </c>
      <c r="B61" s="424"/>
      <c r="C61" s="77">
        <f>IF(ISBLANK('action list'!D54),"",IF(D61="relevant",'action list'!D54,""))</f>
        <v>2</v>
      </c>
      <c r="D61" s="11" t="str">
        <f>VLOOKUP(G61,'action list'!A:G,7,FALSE)</f>
        <v>relevant</v>
      </c>
      <c r="E61" s="10" t="str">
        <f>IF(ISBLANK('action list'!F54),"",'action list'!F54)</f>
        <v>FIN</v>
      </c>
      <c r="F61" s="11" t="str">
        <f>IF(ISBLANK('action list'!C54),"",'action list'!C54)</f>
        <v>T</v>
      </c>
      <c r="G61" s="10" t="str">
        <f>IF(ISBLANK('action list'!A54),"",'action list'!A54)</f>
        <v>FIN011T</v>
      </c>
      <c r="H61" s="380" t="str">
        <f>IF(LEN(G61)=7,VLOOKUP(G61,'action list'!A:R,18,FALSE),"")</f>
        <v>Has the cash burn rate been calculated?</v>
      </c>
      <c r="I61" s="65">
        <v>1</v>
      </c>
      <c r="J61" s="94" t="str">
        <f t="shared" si="1"/>
        <v>no</v>
      </c>
      <c r="K61" s="132" t="str">
        <f>IF(F61="C",VLOOKUP(G61,'action list'!A:Z,26,FALSE),IF(F61="T","(yes or no)",""))</f>
        <v>(yes or no)</v>
      </c>
      <c r="L61" s="376"/>
      <c r="M61" s="56" t="str">
        <f t="shared" si="7"/>
        <v/>
      </c>
      <c r="N61" s="56" t="str">
        <f t="shared" si="7"/>
        <v/>
      </c>
      <c r="O61" s="56" t="str">
        <f t="shared" si="7"/>
        <v>no</v>
      </c>
      <c r="P61" s="56" t="str">
        <f t="shared" si="7"/>
        <v/>
      </c>
      <c r="Q61" s="56" t="str">
        <f t="shared" si="7"/>
        <v/>
      </c>
      <c r="R61" s="56" t="str">
        <f t="shared" si="7"/>
        <v/>
      </c>
      <c r="S61" s="56" t="str">
        <f t="shared" si="7"/>
        <v/>
      </c>
      <c r="T61" s="56" t="str">
        <f t="shared" si="7"/>
        <v/>
      </c>
    </row>
    <row r="62" spans="1:20" s="1" customFormat="1" ht="21" x14ac:dyDescent="0.35">
      <c r="A62" s="59">
        <v>0</v>
      </c>
      <c r="B62" s="424"/>
      <c r="C62" s="77">
        <f>IF(ISBLANK('action list'!D55),"",IF(D62="relevant",'action list'!D55,""))</f>
        <v>2</v>
      </c>
      <c r="D62" s="11" t="str">
        <f>VLOOKUP(G62,'action list'!A:G,7,FALSE)</f>
        <v>relevant</v>
      </c>
      <c r="E62" s="10" t="str">
        <f>IF(ISBLANK('action list'!F55),"",'action list'!F55)</f>
        <v>FIN</v>
      </c>
      <c r="F62" s="11" t="str">
        <f>IF(ISBLANK('action list'!C55),"",'action list'!C55)</f>
        <v>C</v>
      </c>
      <c r="G62" s="10" t="str">
        <f>IF(ISBLANK('action list'!A55),"",'action list'!A55)</f>
        <v>FIN012C</v>
      </c>
      <c r="H62" s="380" t="str">
        <f>IF(LEN(G62)=7,VLOOKUP(G62,'action list'!A:R,18,FALSE),"")</f>
        <v>How well-developed is the current REC's business plan?</v>
      </c>
      <c r="I62" s="65"/>
      <c r="J62" s="94">
        <v>3</v>
      </c>
      <c r="K62" s="132" t="str">
        <f>IF(F62="C",VLOOKUP(G62,'action list'!A:Z,26,FALSE),IF(F62="T","(yes or no)",""))</f>
        <v>No business plan available; Business plan under development; Business plan available.</v>
      </c>
      <c r="L62" s="376"/>
      <c r="M62" s="56" t="str">
        <f t="shared" si="7"/>
        <v/>
      </c>
      <c r="N62" s="56" t="str">
        <f t="shared" si="7"/>
        <v/>
      </c>
      <c r="O62" s="56" t="str">
        <f t="shared" si="7"/>
        <v/>
      </c>
      <c r="P62" s="56">
        <f t="shared" si="7"/>
        <v>3</v>
      </c>
      <c r="Q62" s="56" t="str">
        <f t="shared" si="7"/>
        <v/>
      </c>
      <c r="R62" s="56" t="str">
        <f t="shared" si="7"/>
        <v/>
      </c>
      <c r="S62" s="56" t="str">
        <f t="shared" si="7"/>
        <v/>
      </c>
      <c r="T62" s="56" t="str">
        <f t="shared" si="7"/>
        <v/>
      </c>
    </row>
    <row r="63" spans="1:20" s="1" customFormat="1" ht="21" x14ac:dyDescent="0.35">
      <c r="A63" s="59">
        <v>0</v>
      </c>
      <c r="B63" s="424"/>
      <c r="C63" s="77">
        <f>IF(ISBLANK('action list'!D56),"",IF(D63="relevant",'action list'!D56,""))</f>
        <v>1</v>
      </c>
      <c r="D63" s="11" t="str">
        <f>VLOOKUP(G63,'action list'!A:G,7,FALSE)</f>
        <v>relevant</v>
      </c>
      <c r="E63" s="10" t="str">
        <f>IF(ISBLANK('action list'!F56),"",'action list'!F56)</f>
        <v>FIN</v>
      </c>
      <c r="F63" s="11" t="str">
        <f>IF(ISBLANK('action list'!C56),"",'action list'!C56)</f>
        <v>T</v>
      </c>
      <c r="G63" s="10" t="str">
        <f>IF(ISBLANK('action list'!A56),"",'action list'!A56)</f>
        <v>FIN013T</v>
      </c>
      <c r="H63" s="380" t="str">
        <f>IF(LEN(G63)=7,VLOOKUP(G63,'action list'!A:R,18,FALSE),"")</f>
        <v>Is there sufficient funds available to start the initial activities (like arranging community meetings etc)?</v>
      </c>
      <c r="I63" s="65">
        <v>2</v>
      </c>
      <c r="J63" s="94" t="str">
        <f t="shared" si="1"/>
        <v>yes</v>
      </c>
      <c r="K63" s="132" t="str">
        <f>IF(F63="C",VLOOKUP(G63,'action list'!A:Z,26,FALSE),IF(F63="T","(yes or no)",""))</f>
        <v>(yes or no)</v>
      </c>
      <c r="L63" s="376"/>
      <c r="M63" s="56" t="str">
        <f t="shared" si="7"/>
        <v>yes</v>
      </c>
      <c r="N63" s="56" t="str">
        <f t="shared" si="7"/>
        <v/>
      </c>
      <c r="O63" s="56" t="str">
        <f t="shared" si="7"/>
        <v/>
      </c>
      <c r="P63" s="56" t="str">
        <f t="shared" si="7"/>
        <v/>
      </c>
      <c r="Q63" s="56" t="str">
        <f t="shared" si="7"/>
        <v/>
      </c>
      <c r="R63" s="56" t="str">
        <f t="shared" si="7"/>
        <v/>
      </c>
      <c r="S63" s="56" t="str">
        <f t="shared" si="7"/>
        <v/>
      </c>
      <c r="T63" s="56" t="str">
        <f t="shared" si="7"/>
        <v/>
      </c>
    </row>
    <row r="64" spans="1:20" s="1" customFormat="1" ht="21" customHeight="1" x14ac:dyDescent="0.35">
      <c r="A64" s="59">
        <v>0</v>
      </c>
      <c r="B64" s="424"/>
      <c r="C64" s="77">
        <f>IF(ISBLANK('action list'!D57),"",IF(D64="relevant",'action list'!D57,""))</f>
        <v>2</v>
      </c>
      <c r="D64" s="11" t="str">
        <f>VLOOKUP(G64,'action list'!A:G,7,FALSE)</f>
        <v>relevant</v>
      </c>
      <c r="E64" s="10" t="str">
        <f>IF(ISBLANK('action list'!F57),"",'action list'!F57)</f>
        <v>FIN</v>
      </c>
      <c r="F64" s="11" t="str">
        <f>IF(ISBLANK('action list'!C57),"",'action list'!C57)</f>
        <v>T</v>
      </c>
      <c r="G64" s="10" t="str">
        <f>IF(ISBLANK('action list'!A57),"",'action list'!A57)</f>
        <v>FIN014T</v>
      </c>
      <c r="H64" s="380" t="str">
        <f>IF(LEN(G64)=7,VLOOKUP(G64,'action list'!A:R,18,FALSE),"")</f>
        <v>Are additional funds available to generate cash flow?</v>
      </c>
      <c r="I64" s="65">
        <v>2</v>
      </c>
      <c r="J64" s="94" t="str">
        <f t="shared" si="1"/>
        <v>yes</v>
      </c>
      <c r="K64" s="132" t="str">
        <f>IF(F64="C",VLOOKUP(G64,'action list'!A:Z,26,FALSE),IF(F64="T","(yes or no)",""))</f>
        <v>(yes or no)</v>
      </c>
      <c r="L64" s="376"/>
      <c r="M64" s="56" t="str">
        <f t="shared" si="7"/>
        <v/>
      </c>
      <c r="N64" s="56" t="str">
        <f t="shared" si="7"/>
        <v/>
      </c>
      <c r="O64" s="56" t="str">
        <f t="shared" si="7"/>
        <v>yes</v>
      </c>
      <c r="P64" s="56" t="str">
        <f t="shared" si="7"/>
        <v/>
      </c>
      <c r="Q64" s="56" t="str">
        <f t="shared" si="7"/>
        <v/>
      </c>
      <c r="R64" s="56" t="str">
        <f t="shared" si="7"/>
        <v/>
      </c>
      <c r="S64" s="56" t="str">
        <f t="shared" si="7"/>
        <v/>
      </c>
      <c r="T64" s="56" t="str">
        <f t="shared" si="7"/>
        <v/>
      </c>
    </row>
    <row r="65" spans="1:20" s="1" customFormat="1" ht="21" x14ac:dyDescent="0.35">
      <c r="A65" s="59">
        <v>0</v>
      </c>
      <c r="B65" s="425"/>
      <c r="C65" s="77">
        <f>IF(ISBLANK('action list'!D58),"",IF(D65="relevant",'action list'!D58,""))</f>
        <v>2</v>
      </c>
      <c r="D65" s="11" t="str">
        <f>VLOOKUP(G65,'action list'!A:G,7,FALSE)</f>
        <v>relevant</v>
      </c>
      <c r="E65" s="10" t="str">
        <f>IF(ISBLANK('action list'!F58),"",'action list'!F58)</f>
        <v>FIN</v>
      </c>
      <c r="F65" s="11" t="str">
        <f>IF(ISBLANK('action list'!C58),"",'action list'!C58)</f>
        <v>T</v>
      </c>
      <c r="G65" s="10" t="str">
        <f>IF(ISBLANK('action list'!A58),"",'action list'!A58)</f>
        <v>FIN015T</v>
      </c>
      <c r="H65" s="380" t="str">
        <f>IF(LEN(G65)=7,VLOOKUP(G65,'action list'!A:R,18,FALSE),"")</f>
        <v>Has the REC business case been evaluated and is it considered feasible?</v>
      </c>
      <c r="I65" s="65">
        <v>1</v>
      </c>
      <c r="J65" s="94" t="str">
        <f t="shared" si="1"/>
        <v>no</v>
      </c>
      <c r="K65" s="132" t="str">
        <f>IF(F65="C",VLOOKUP(G65,'action list'!A:Z,26,FALSE),IF(F65="T","(yes or no)",""))</f>
        <v>(yes or no)</v>
      </c>
      <c r="L65" s="376"/>
      <c r="M65" s="56" t="str">
        <f t="shared" si="7"/>
        <v/>
      </c>
      <c r="N65" s="56" t="str">
        <f t="shared" si="7"/>
        <v/>
      </c>
      <c r="O65" s="56" t="str">
        <f t="shared" si="7"/>
        <v>no</v>
      </c>
      <c r="P65" s="56" t="str">
        <f t="shared" si="7"/>
        <v/>
      </c>
      <c r="Q65" s="56" t="str">
        <f t="shared" si="7"/>
        <v/>
      </c>
      <c r="R65" s="56" t="str">
        <f t="shared" si="7"/>
        <v/>
      </c>
      <c r="S65" s="56" t="str">
        <f t="shared" si="7"/>
        <v/>
      </c>
      <c r="T65" s="56" t="str">
        <f t="shared" si="7"/>
        <v/>
      </c>
    </row>
    <row r="66" spans="1:20" s="1" customFormat="1" ht="30" customHeight="1" x14ac:dyDescent="0.35">
      <c r="A66" s="59">
        <v>0</v>
      </c>
      <c r="B66" s="423" t="s">
        <v>348</v>
      </c>
      <c r="C66" s="77">
        <f>IF(ISBLANK('action list'!D59),"",IF(D66="relevant",'action list'!D59,""))</f>
        <v>1</v>
      </c>
      <c r="D66" s="11" t="str">
        <f>VLOOKUP(G66,'action list'!A:G,7,FALSE)</f>
        <v>relevant</v>
      </c>
      <c r="E66" s="10" t="str">
        <f>IF(ISBLANK('action list'!F59),"",'action list'!F59)</f>
        <v>POL</v>
      </c>
      <c r="F66" s="11" t="str">
        <f>IF(ISBLANK('action list'!C59),"",'action list'!C59)</f>
        <v>C</v>
      </c>
      <c r="G66" s="10" t="str">
        <f>IF(ISBLANK('action list'!A59),"",'action list'!A59)</f>
        <v>POL001C</v>
      </c>
      <c r="H66" s="380" t="str">
        <f>IF(LEN(G66)=7,VLOOKUP(G66,'action list'!A:R,18,FALSE),"")</f>
        <v>How would you describe the relationship with the local authority?</v>
      </c>
      <c r="I66" s="65"/>
      <c r="J66" s="94">
        <v>3</v>
      </c>
      <c r="K66" s="132" t="str">
        <f>IF(F66="C",VLOOKUP(G66,'action list'!A:Z,26,FALSE),IF(F66="T","(yes or no)",""))</f>
        <v>Sporadic interaction; only when needed; Relatively frequent interaction; farirly constructive dialogue; bidirectional, eye-level communication; highly constructive; based on trust</v>
      </c>
      <c r="L66" s="376"/>
      <c r="M66" s="56" t="str">
        <f t="shared" si="7"/>
        <v/>
      </c>
      <c r="N66" s="56">
        <f t="shared" si="7"/>
        <v>3</v>
      </c>
      <c r="O66" s="56" t="str">
        <f t="shared" si="7"/>
        <v/>
      </c>
      <c r="P66" s="56" t="str">
        <f t="shared" si="7"/>
        <v/>
      </c>
      <c r="Q66" s="56" t="str">
        <f t="shared" si="7"/>
        <v/>
      </c>
      <c r="R66" s="56" t="str">
        <f t="shared" si="7"/>
        <v/>
      </c>
      <c r="S66" s="56" t="str">
        <f t="shared" si="7"/>
        <v/>
      </c>
      <c r="T66" s="56" t="str">
        <f t="shared" si="7"/>
        <v/>
      </c>
    </row>
    <row r="67" spans="1:20" s="1" customFormat="1" ht="21" x14ac:dyDescent="0.35">
      <c r="A67" s="59"/>
      <c r="B67" s="424"/>
      <c r="C67" s="77">
        <f>IF(ISBLANK('action list'!D60),"",IF(D67="relevant",'action list'!D60,""))</f>
        <v>2</v>
      </c>
      <c r="D67" s="11" t="str">
        <f>VLOOKUP(G67,'action list'!A:G,7,FALSE)</f>
        <v>relevant</v>
      </c>
      <c r="E67" s="10" t="str">
        <f>IF(ISBLANK('action list'!F60),"",'action list'!F60)</f>
        <v>POL</v>
      </c>
      <c r="F67" s="11" t="str">
        <f>IF(ISBLANK('action list'!C60),"",'action list'!C60)</f>
        <v>C</v>
      </c>
      <c r="G67" s="10" t="str">
        <f>IF(ISBLANK('action list'!A60),"",'action list'!A60)</f>
        <v>POL002C</v>
      </c>
      <c r="H67" s="380" t="str">
        <f>IF(LEN(G67)=7,VLOOKUP(G67,'action list'!A:R,18,FALSE),"")</f>
        <v>Is the REC a member of any national or international CE networks, federations or associations?</v>
      </c>
      <c r="I67" s="65"/>
      <c r="J67" s="94">
        <v>1</v>
      </c>
      <c r="K67" s="132" t="str">
        <f>IF(F67="C",VLOOKUP(G67,'action list'!A:Z,26,FALSE),IF(F67="T","(yes or no)",""))</f>
        <v>To a low extent; To a moderate extent; To a high extent</v>
      </c>
      <c r="L67" s="376"/>
      <c r="M67" s="56"/>
      <c r="N67" s="56"/>
      <c r="O67" s="56"/>
      <c r="P67" s="56"/>
      <c r="Q67" s="56"/>
      <c r="R67" s="56"/>
      <c r="S67" s="56"/>
      <c r="T67" s="56"/>
    </row>
    <row r="68" spans="1:20" s="1" customFormat="1" ht="21" x14ac:dyDescent="0.35">
      <c r="A68" s="59">
        <v>0</v>
      </c>
      <c r="B68" s="424"/>
      <c r="C68" s="77">
        <f>IF(ISBLANK('action list'!D61),"",IF(D68="relevant",'action list'!D61,""))</f>
        <v>2</v>
      </c>
      <c r="D68" s="11" t="str">
        <f>VLOOKUP(G68,'action list'!A:G,7,FALSE)</f>
        <v>relevant</v>
      </c>
      <c r="E68" s="10" t="str">
        <f>IF(ISBLANK('action list'!F61),"",'action list'!F61)</f>
        <v>POL</v>
      </c>
      <c r="F68" s="11" t="str">
        <f>IF(ISBLANK('action list'!C61),"",'action list'!C61)</f>
        <v>C</v>
      </c>
      <c r="G68" s="10" t="str">
        <f>IF(ISBLANK('action list'!A61),"",'action list'!A61)</f>
        <v>POL006C</v>
      </c>
      <c r="H68" s="380" t="str">
        <f>IF(LEN(G68)=7,VLOOKUP(G68,'action list'!A:R,18,FALSE),"")</f>
        <v>How is membership of these national or international CE networks, federations or associations experienced?</v>
      </c>
      <c r="I68" s="65"/>
      <c r="J68" s="94">
        <v>2</v>
      </c>
      <c r="K68" s="132" t="str">
        <f>IF(F68="C",VLOOKUP(G68,'action list'!A:Z,26,FALSE),IF(F68="T","(yes or no)",""))</f>
        <v>not beneficial; somewhat beneficial; strongly beneficial</v>
      </c>
      <c r="L68" s="376"/>
      <c r="M68" s="56" t="str">
        <f t="shared" ref="M68:T76" si="8">IF(AND($C68=_xlfn.NUMBERVALUE(LEFT(M$10,1)),$F68=RIGHT(M$10,1)),$J68,"")</f>
        <v/>
      </c>
      <c r="N68" s="56" t="str">
        <f t="shared" si="8"/>
        <v/>
      </c>
      <c r="O68" s="56" t="str">
        <f t="shared" si="8"/>
        <v/>
      </c>
      <c r="P68" s="56">
        <f t="shared" si="8"/>
        <v>2</v>
      </c>
      <c r="Q68" s="56" t="str">
        <f t="shared" si="8"/>
        <v/>
      </c>
      <c r="R68" s="56" t="str">
        <f t="shared" si="8"/>
        <v/>
      </c>
      <c r="S68" s="56" t="str">
        <f t="shared" si="8"/>
        <v/>
      </c>
      <c r="T68" s="56" t="str">
        <f t="shared" si="8"/>
        <v/>
      </c>
    </row>
    <row r="69" spans="1:20" s="1" customFormat="1" ht="21" x14ac:dyDescent="0.35">
      <c r="A69" s="59">
        <v>0</v>
      </c>
      <c r="B69" s="424"/>
      <c r="C69" s="77">
        <f>IF(ISBLANK('action list'!D62),"",IF(D69="relevant",'action list'!D62,""))</f>
        <v>2</v>
      </c>
      <c r="D69" s="11" t="str">
        <f>VLOOKUP(G69,'action list'!A:G,7,FALSE)</f>
        <v>relevant</v>
      </c>
      <c r="E69" s="10" t="str">
        <f>IF(ISBLANK('action list'!F62),"",'action list'!F62)</f>
        <v>POL</v>
      </c>
      <c r="F69" s="11" t="str">
        <f>IF(ISBLANK('action list'!C62),"",'action list'!C62)</f>
        <v>T</v>
      </c>
      <c r="G69" s="10" t="str">
        <f>IF(ISBLANK('action list'!A62),"",'action list'!A62)</f>
        <v>POL003T</v>
      </c>
      <c r="H69" s="380" t="str">
        <f>IF(LEN(G69)=7,VLOOKUP(G69,'action list'!A:R,18,FALSE),"")</f>
        <v>Have bureaucratic barriers been identified?</v>
      </c>
      <c r="I69" s="65">
        <v>1</v>
      </c>
      <c r="J69" s="94" t="str">
        <f t="shared" si="1"/>
        <v>no</v>
      </c>
      <c r="K69" s="132" t="str">
        <f>IF(F69="C",VLOOKUP(G69,'action list'!A:Z,26,FALSE),IF(F69="T","(yes or no)",""))</f>
        <v>(yes or no)</v>
      </c>
      <c r="L69" s="376"/>
      <c r="M69" s="56" t="str">
        <f t="shared" si="8"/>
        <v/>
      </c>
      <c r="N69" s="56" t="str">
        <f t="shared" si="8"/>
        <v/>
      </c>
      <c r="O69" s="56" t="str">
        <f t="shared" si="8"/>
        <v>no</v>
      </c>
      <c r="P69" s="56" t="str">
        <f t="shared" si="8"/>
        <v/>
      </c>
      <c r="Q69" s="56" t="str">
        <f t="shared" si="8"/>
        <v/>
      </c>
      <c r="R69" s="56" t="str">
        <f t="shared" si="8"/>
        <v/>
      </c>
      <c r="S69" s="56" t="str">
        <f t="shared" si="8"/>
        <v/>
      </c>
      <c r="T69" s="56" t="str">
        <f t="shared" si="8"/>
        <v/>
      </c>
    </row>
    <row r="70" spans="1:20" s="1" customFormat="1" ht="29" x14ac:dyDescent="0.35">
      <c r="A70" s="59">
        <v>0</v>
      </c>
      <c r="B70" s="424"/>
      <c r="C70" s="77">
        <f>IF(ISBLANK('action list'!D63),"",IF(D70="relevant",'action list'!D63,""))</f>
        <v>2</v>
      </c>
      <c r="D70" s="11" t="str">
        <f>VLOOKUP(G70,'action list'!A:G,7,FALSE)</f>
        <v>relevant</v>
      </c>
      <c r="E70" s="10" t="str">
        <f>IF(ISBLANK('action list'!F63),"",'action list'!F63)</f>
        <v>POL</v>
      </c>
      <c r="F70" s="11" t="str">
        <f>IF(ISBLANK('action list'!C63),"",'action list'!C63)</f>
        <v>C</v>
      </c>
      <c r="G70" s="10" t="str">
        <f>IF(ISBLANK('action list'!A63),"",'action list'!A63)</f>
        <v>POL003C</v>
      </c>
      <c r="H70" s="380" t="str">
        <f>IF(LEN(G70)=7,VLOOKUP(G70,'action list'!A:R,18,FALSE),"")</f>
        <v>Have solutions been found to overcome the bureaucratic barriers encountered?</v>
      </c>
      <c r="I70" s="65"/>
      <c r="J70" s="94">
        <v>1</v>
      </c>
      <c r="K70" s="132" t="str">
        <f>IF(F70="C",VLOOKUP(G70,'action list'!A:Z,26,FALSE),IF(F70="T","(yes or no)",""))</f>
        <v>Bureaucratic barriers are significant, no solutions have been found; Some barriers have been solved, some remain; No bureaucratic barriers are left / all have been dealt with</v>
      </c>
      <c r="L70" s="376"/>
      <c r="M70" s="56" t="str">
        <f t="shared" si="8"/>
        <v/>
      </c>
      <c r="N70" s="56" t="str">
        <f t="shared" si="8"/>
        <v/>
      </c>
      <c r="O70" s="56" t="str">
        <f t="shared" si="8"/>
        <v/>
      </c>
      <c r="P70" s="56">
        <f t="shared" si="8"/>
        <v>1</v>
      </c>
      <c r="Q70" s="56" t="str">
        <f t="shared" si="8"/>
        <v/>
      </c>
      <c r="R70" s="56" t="str">
        <f t="shared" si="8"/>
        <v/>
      </c>
      <c r="S70" s="56" t="str">
        <f t="shared" si="8"/>
        <v/>
      </c>
      <c r="T70" s="56" t="str">
        <f t="shared" si="8"/>
        <v/>
      </c>
    </row>
    <row r="71" spans="1:20" s="1" customFormat="1" ht="21" x14ac:dyDescent="0.35">
      <c r="A71" s="59">
        <v>0</v>
      </c>
      <c r="B71" s="424"/>
      <c r="C71" s="77">
        <f>IF(ISBLANK('action list'!D64),"",IF(D71="relevant",'action list'!D64,""))</f>
        <v>1</v>
      </c>
      <c r="D71" s="11" t="str">
        <f>VLOOKUP(G71,'action list'!A:G,7,FALSE)</f>
        <v>relevant</v>
      </c>
      <c r="E71" s="10" t="str">
        <f>IF(ISBLANK('action list'!F64),"",'action list'!F64)</f>
        <v>POL</v>
      </c>
      <c r="F71" s="11" t="str">
        <f>IF(ISBLANK('action list'!C64),"",'action list'!C64)</f>
        <v>C</v>
      </c>
      <c r="G71" s="10" t="str">
        <f>IF(ISBLANK('action list'!A64),"",'action list'!A64)</f>
        <v>POL004C</v>
      </c>
      <c r="H71" s="380" t="str">
        <f>IF(LEN(G71)=7,VLOOKUP(G71,'action list'!A:R,18,FALSE),"")</f>
        <v>How do you rate the support by the local community?</v>
      </c>
      <c r="I71" s="65"/>
      <c r="J71" s="94">
        <v>3</v>
      </c>
      <c r="K71" s="132" t="str">
        <f>IF(F71="C",VLOOKUP(G71,'action list'!A:Z,26,FALSE),IF(F71="T","(yes or no)",""))</f>
        <v>oppositional; neutral yet passive; actively supportive</v>
      </c>
      <c r="L71" s="376"/>
      <c r="M71" s="56" t="str">
        <f t="shared" si="8"/>
        <v/>
      </c>
      <c r="N71" s="56">
        <f t="shared" si="8"/>
        <v>3</v>
      </c>
      <c r="O71" s="56" t="str">
        <f t="shared" si="8"/>
        <v/>
      </c>
      <c r="P71" s="56" t="str">
        <f t="shared" si="8"/>
        <v/>
      </c>
      <c r="Q71" s="56" t="str">
        <f t="shared" si="8"/>
        <v/>
      </c>
      <c r="R71" s="56" t="str">
        <f t="shared" si="8"/>
        <v/>
      </c>
      <c r="S71" s="56" t="str">
        <f t="shared" si="8"/>
        <v/>
      </c>
      <c r="T71" s="56" t="str">
        <f t="shared" si="8"/>
        <v/>
      </c>
    </row>
    <row r="72" spans="1:20" s="1" customFormat="1" ht="29" x14ac:dyDescent="0.35">
      <c r="A72" s="59">
        <v>0</v>
      </c>
      <c r="B72" s="425"/>
      <c r="C72" s="77">
        <f>IF(ISBLANK('action list'!D65),"",IF(D72="relevant",'action list'!D65,""))</f>
        <v>2</v>
      </c>
      <c r="D72" s="11" t="str">
        <f>VLOOKUP(G72,'action list'!A:G,7,FALSE)</f>
        <v>relevant</v>
      </c>
      <c r="E72" s="10" t="str">
        <f>IF(ISBLANK('action list'!F65),"",'action list'!F65)</f>
        <v>POL</v>
      </c>
      <c r="F72" s="11" t="str">
        <f>IF(ISBLANK('action list'!C65),"",'action list'!C65)</f>
        <v>C</v>
      </c>
      <c r="G72" s="10" t="str">
        <f>IF(ISBLANK('action list'!A65),"",'action list'!A65)</f>
        <v>POL005C</v>
      </c>
      <c r="H72" s="380" t="str">
        <f>IF(LEN(G72)=7,VLOOKUP(G72,'action list'!A:R,18,FALSE),"")</f>
        <v>Does the REC experience support from local officials or civil servants?</v>
      </c>
      <c r="I72" s="65"/>
      <c r="J72" s="94">
        <v>2</v>
      </c>
      <c r="K72" s="132" t="str">
        <f>IF(F72="C",VLOOKUP(G72,'action list'!A:Z,26,FALSE),IF(F72="T","(yes or no)",""))</f>
        <v>REC is operating without support from public official(s); REC is operating with moderate support from local officials; REC is operating with full support from public official(s)</v>
      </c>
      <c r="L72" s="376"/>
      <c r="M72" s="56" t="str">
        <f t="shared" si="8"/>
        <v/>
      </c>
      <c r="N72" s="56" t="str">
        <f t="shared" si="8"/>
        <v/>
      </c>
      <c r="O72" s="56" t="str">
        <f t="shared" si="8"/>
        <v/>
      </c>
      <c r="P72" s="56">
        <f t="shared" si="8"/>
        <v>2</v>
      </c>
      <c r="Q72" s="56" t="str">
        <f t="shared" si="8"/>
        <v/>
      </c>
      <c r="R72" s="56" t="str">
        <f t="shared" si="8"/>
        <v/>
      </c>
      <c r="S72" s="56" t="str">
        <f t="shared" si="8"/>
        <v/>
      </c>
      <c r="T72" s="56" t="str">
        <f t="shared" si="8"/>
        <v/>
      </c>
    </row>
    <row r="73" spans="1:20" s="1" customFormat="1" ht="21" x14ac:dyDescent="0.35">
      <c r="A73" s="59">
        <v>0</v>
      </c>
      <c r="B73" s="423" t="s">
        <v>346</v>
      </c>
      <c r="C73" s="77">
        <f>IF(ISBLANK('action list'!D66),"",IF(D73="relevant",'action list'!D66,""))</f>
        <v>2</v>
      </c>
      <c r="D73" s="11" t="str">
        <f>VLOOKUP(G73,'action list'!A:G,7,FALSE)</f>
        <v>relevant</v>
      </c>
      <c r="E73" s="10" t="str">
        <f>IF(ISBLANK('action list'!F66),"",'action list'!F66)</f>
        <v>TEC</v>
      </c>
      <c r="F73" s="11" t="str">
        <f>IF(ISBLANK('action list'!C66),"",'action list'!C66)</f>
        <v>T</v>
      </c>
      <c r="G73" s="10" t="str">
        <f>IF(ISBLANK('action list'!A66),"",'action list'!A66)</f>
        <v>TEC101T</v>
      </c>
      <c r="H73" s="380" t="str">
        <f>IF(LEN(G73)=7,VLOOKUP(G73,'action list'!A:R,18,FALSE),"")</f>
        <v>Has a risk register been developed?</v>
      </c>
      <c r="I73" s="65">
        <v>1</v>
      </c>
      <c r="J73" s="94" t="str">
        <f t="shared" si="1"/>
        <v>no</v>
      </c>
      <c r="K73" s="132" t="str">
        <f>IF(F73="C",VLOOKUP(G73,'action list'!A:Z,26,FALSE),IF(F73="T","(yes or no)",""))</f>
        <v>(yes or no)</v>
      </c>
      <c r="L73" s="376"/>
      <c r="M73" s="56" t="str">
        <f t="shared" si="8"/>
        <v/>
      </c>
      <c r="N73" s="56" t="str">
        <f t="shared" si="8"/>
        <v/>
      </c>
      <c r="O73" s="56" t="str">
        <f t="shared" si="8"/>
        <v>no</v>
      </c>
      <c r="P73" s="56" t="str">
        <f t="shared" si="8"/>
        <v/>
      </c>
      <c r="Q73" s="56" t="str">
        <f t="shared" si="8"/>
        <v/>
      </c>
      <c r="R73" s="56" t="str">
        <f t="shared" si="8"/>
        <v/>
      </c>
      <c r="S73" s="56" t="str">
        <f t="shared" si="8"/>
        <v/>
      </c>
      <c r="T73" s="56" t="str">
        <f t="shared" si="8"/>
        <v/>
      </c>
    </row>
    <row r="74" spans="1:20" s="1" customFormat="1" ht="21" x14ac:dyDescent="0.35">
      <c r="A74" s="59">
        <v>0</v>
      </c>
      <c r="B74" s="424"/>
      <c r="C74" s="77">
        <f>IF(ISBLANK('action list'!D67),"",IF(D74="relevant",'action list'!D67,""))</f>
        <v>2</v>
      </c>
      <c r="D74" s="11" t="str">
        <f>VLOOKUP(G74,'action list'!A:G,7,FALSE)</f>
        <v>relevant</v>
      </c>
      <c r="E74" s="10" t="str">
        <f>IF(ISBLANK('action list'!F67),"",'action list'!F67)</f>
        <v>TEC</v>
      </c>
      <c r="F74" s="11" t="str">
        <f>IF(ISBLANK('action list'!C67),"",'action list'!C67)</f>
        <v>C</v>
      </c>
      <c r="G74" s="10" t="str">
        <f>IF(ISBLANK('action list'!A67),"",'action list'!A67)</f>
        <v>TEC102C</v>
      </c>
      <c r="H74" s="380" t="str">
        <f>IF(LEN(G74)=7,VLOOKUP(G74,'action list'!A:R,18,FALSE),"")</f>
        <v>Which scope does the value proposition have?</v>
      </c>
      <c r="I74" s="65"/>
      <c r="J74" s="94">
        <v>2</v>
      </c>
      <c r="K74" s="132" t="str">
        <f>IF(F74="C",VLOOKUP(G74,'action list'!A:Z,26,FALSE),IF(F74="T","(yes or no)",""))</f>
        <v>single-proposition; at least two propositions; many propositions</v>
      </c>
      <c r="L74" s="376"/>
      <c r="M74" s="56" t="str">
        <f t="shared" si="8"/>
        <v/>
      </c>
      <c r="N74" s="56" t="str">
        <f t="shared" si="8"/>
        <v/>
      </c>
      <c r="O74" s="56" t="str">
        <f t="shared" si="8"/>
        <v/>
      </c>
      <c r="P74" s="56">
        <f t="shared" si="8"/>
        <v>2</v>
      </c>
      <c r="Q74" s="56" t="str">
        <f t="shared" si="8"/>
        <v/>
      </c>
      <c r="R74" s="56" t="str">
        <f t="shared" si="8"/>
        <v/>
      </c>
      <c r="S74" s="56" t="str">
        <f t="shared" si="8"/>
        <v/>
      </c>
      <c r="T74" s="56" t="str">
        <f t="shared" si="8"/>
        <v/>
      </c>
    </row>
    <row r="75" spans="1:20" s="1" customFormat="1" ht="21" x14ac:dyDescent="0.35">
      <c r="A75" s="59">
        <v>0</v>
      </c>
      <c r="B75" s="424"/>
      <c r="C75" s="77">
        <f>IF(ISBLANK('action list'!D68),"",IF(D75="relevant",'action list'!D68,""))</f>
        <v>3</v>
      </c>
      <c r="D75" s="11" t="str">
        <f>VLOOKUP(G75,'action list'!A:G,7,FALSE)</f>
        <v>relevant</v>
      </c>
      <c r="E75" s="10" t="str">
        <f>IF(ISBLANK('action list'!F68),"",'action list'!F68)</f>
        <v>TEC</v>
      </c>
      <c r="F75" s="11" t="str">
        <f>IF(ISBLANK('action list'!C68),"",'action list'!C68)</f>
        <v>T</v>
      </c>
      <c r="G75" s="10" t="str">
        <f>IF(ISBLANK('action list'!A68),"",'action list'!A68)</f>
        <v>TEC103T</v>
      </c>
      <c r="H75" s="380" t="str">
        <f>IF(LEN(G75)=7,VLOOKUP(G75,'action list'!A:R,18,FALSE),"")</f>
        <v>Has the REC hired its first paid employee?</v>
      </c>
      <c r="I75" s="65">
        <v>2</v>
      </c>
      <c r="J75" s="94" t="str">
        <f t="shared" ref="J75:J115" si="9">IF(F75="T",VLOOKUP(I75,$P$3:$Q$5,2,FALSE),I75)</f>
        <v>yes</v>
      </c>
      <c r="K75" s="132" t="str">
        <f>IF(F75="C",VLOOKUP(G75,'action list'!A:Z,26,FALSE),IF(F75="T","(yes or no)",""))</f>
        <v>(yes or no)</v>
      </c>
      <c r="L75" s="376"/>
      <c r="M75" s="56" t="str">
        <f t="shared" si="8"/>
        <v/>
      </c>
      <c r="N75" s="56" t="str">
        <f t="shared" si="8"/>
        <v/>
      </c>
      <c r="O75" s="56" t="str">
        <f t="shared" si="8"/>
        <v/>
      </c>
      <c r="P75" s="56" t="str">
        <f t="shared" si="8"/>
        <v/>
      </c>
      <c r="Q75" s="56" t="str">
        <f t="shared" si="8"/>
        <v>yes</v>
      </c>
      <c r="R75" s="56" t="str">
        <f t="shared" si="8"/>
        <v/>
      </c>
      <c r="S75" s="56" t="str">
        <f t="shared" si="8"/>
        <v/>
      </c>
      <c r="T75" s="56" t="str">
        <f t="shared" si="8"/>
        <v/>
      </c>
    </row>
    <row r="76" spans="1:20" s="1" customFormat="1" ht="21" x14ac:dyDescent="0.35">
      <c r="A76" s="59">
        <v>0</v>
      </c>
      <c r="B76" s="424"/>
      <c r="C76" s="77">
        <f>IF(ISBLANK('action list'!D69),"",IF(D76="relevant",'action list'!D69,""))</f>
        <v>1</v>
      </c>
      <c r="D76" s="11" t="str">
        <f>VLOOKUP(G76,'action list'!A:G,7,FALSE)</f>
        <v>relevant</v>
      </c>
      <c r="E76" s="10" t="str">
        <f>IF(ISBLANK('action list'!F69),"",'action list'!F69)</f>
        <v>TEC</v>
      </c>
      <c r="F76" s="11" t="str">
        <f>IF(ISBLANK('action list'!C69),"",'action list'!C69)</f>
        <v>C</v>
      </c>
      <c r="G76" s="10" t="str">
        <f>IF(ISBLANK('action list'!A69),"",'action list'!A69)</f>
        <v>TEC104C</v>
      </c>
      <c r="H76" s="380" t="str">
        <f>IF(LEN(G76)=7,VLOOKUP(G76,'action list'!A:R,18,FALSE),"")</f>
        <v>To what extent does the REC have a formal (legal-organisational) status as a business entity?</v>
      </c>
      <c r="I76" s="65"/>
      <c r="J76" s="94">
        <v>0</v>
      </c>
      <c r="K76" s="132" t="str">
        <f>IF(F76="C",VLOOKUP(G76,'action list'!A:Z,26,FALSE),IF(F76="T","(yes or no)",""))</f>
        <v>No legal status; Legal status requested; Legal status approved (e.g. cooperative).</v>
      </c>
      <c r="L76" s="376"/>
      <c r="M76" s="56" t="str">
        <f t="shared" si="8"/>
        <v/>
      </c>
      <c r="N76" s="56">
        <f t="shared" si="8"/>
        <v>0</v>
      </c>
      <c r="O76" s="56" t="str">
        <f t="shared" si="8"/>
        <v/>
      </c>
      <c r="P76" s="56" t="str">
        <f t="shared" si="8"/>
        <v/>
      </c>
      <c r="Q76" s="56" t="str">
        <f t="shared" si="8"/>
        <v/>
      </c>
      <c r="R76" s="56" t="str">
        <f t="shared" si="8"/>
        <v/>
      </c>
      <c r="S76" s="56" t="str">
        <f t="shared" si="8"/>
        <v/>
      </c>
      <c r="T76" s="56" t="str">
        <f t="shared" si="8"/>
        <v/>
      </c>
    </row>
    <row r="77" spans="1:20" s="1" customFormat="1" ht="21" x14ac:dyDescent="0.35">
      <c r="A77" s="59">
        <v>0</v>
      </c>
      <c r="B77" s="424"/>
      <c r="C77" s="77">
        <f>IF(ISBLANK('action list'!D70),"",IF(D77="relevant",'action list'!D70,""))</f>
        <v>2</v>
      </c>
      <c r="D77" s="11" t="str">
        <f>VLOOKUP(G77,'action list'!A:G,7,FALSE)</f>
        <v>relevant</v>
      </c>
      <c r="E77" s="10" t="str">
        <f>IF(ISBLANK('action list'!F70),"",'action list'!F70)</f>
        <v>TEC</v>
      </c>
      <c r="F77" s="11" t="str">
        <f>IF(ISBLANK('action list'!C70),"",'action list'!C70)</f>
        <v>T</v>
      </c>
      <c r="G77" s="10" t="str">
        <f>IF(ISBLANK('action list'!A70),"",'action list'!A70)</f>
        <v>TEC105T</v>
      </c>
      <c r="H77" s="380" t="str">
        <f>IF(LEN(G77)=7,VLOOKUP(G77,'action list'!A:R,18,FALSE),"")</f>
        <v>Does the REC have a structured service offer to its members?</v>
      </c>
      <c r="I77" s="65">
        <v>0</v>
      </c>
      <c r="J77" s="94">
        <f t="shared" si="9"/>
        <v>0</v>
      </c>
      <c r="K77" s="132" t="str">
        <f>IF(F77="C",VLOOKUP(G77,'action list'!A:Z,26,FALSE),IF(F77="T","(yes or no)",""))</f>
        <v>(yes or no)</v>
      </c>
      <c r="L77" s="376"/>
      <c r="M77" s="56" t="str">
        <f t="shared" ref="M77:T85" si="10">IF(AND($C77=_xlfn.NUMBERVALUE(LEFT(M$10,1)),$F77=RIGHT(M$10,1)),$J77,"")</f>
        <v/>
      </c>
      <c r="N77" s="56" t="str">
        <f t="shared" si="10"/>
        <v/>
      </c>
      <c r="O77" s="56">
        <f t="shared" si="10"/>
        <v>0</v>
      </c>
      <c r="P77" s="56" t="str">
        <f t="shared" si="10"/>
        <v/>
      </c>
      <c r="Q77" s="56" t="str">
        <f t="shared" si="10"/>
        <v/>
      </c>
      <c r="R77" s="56" t="str">
        <f t="shared" si="10"/>
        <v/>
      </c>
      <c r="S77" s="56" t="str">
        <f t="shared" si="10"/>
        <v/>
      </c>
      <c r="T77" s="56" t="str">
        <f t="shared" si="10"/>
        <v/>
      </c>
    </row>
    <row r="78" spans="1:20" s="1" customFormat="1" ht="21" x14ac:dyDescent="0.35">
      <c r="A78" s="59">
        <v>0</v>
      </c>
      <c r="B78" s="424"/>
      <c r="C78" s="77">
        <f>IF(ISBLANK('action list'!D71),"",IF(D78="relevant",'action list'!D71,""))</f>
        <v>2</v>
      </c>
      <c r="D78" s="11" t="str">
        <f>VLOOKUP(G78,'action list'!A:G,7,FALSE)</f>
        <v>relevant</v>
      </c>
      <c r="E78" s="10" t="str">
        <f>IF(ISBLANK('action list'!F71),"",'action list'!F71)</f>
        <v>TEC</v>
      </c>
      <c r="F78" s="11" t="str">
        <f>IF(ISBLANK('action list'!C71),"",'action list'!C71)</f>
        <v>C</v>
      </c>
      <c r="G78" s="10" t="str">
        <f>IF(ISBLANK('action list'!A71),"",'action list'!A71)</f>
        <v>TEC106C</v>
      </c>
      <c r="H78" s="380" t="str">
        <f>IF(LEN(G78)=7,VLOOKUP(G78,'action list'!A:R,18,FALSE),"")</f>
        <v>Is external expertise available for those competences not covered internally?</v>
      </c>
      <c r="I78" s="65"/>
      <c r="J78" s="94">
        <v>0</v>
      </c>
      <c r="K78" s="132" t="str">
        <f>IF(F78="C",VLOOKUP(G78,'action list'!A:Z,26,FALSE),IF(F78="T","(yes or no)",""))</f>
        <v>Hardly or no external expertise available; Moderate external expertise available; Sufficient external expertise available</v>
      </c>
      <c r="L78" s="376"/>
      <c r="M78" s="56" t="str">
        <f t="shared" si="10"/>
        <v/>
      </c>
      <c r="N78" s="56" t="str">
        <f t="shared" si="10"/>
        <v/>
      </c>
      <c r="O78" s="56" t="str">
        <f t="shared" si="10"/>
        <v/>
      </c>
      <c r="P78" s="56">
        <f t="shared" si="10"/>
        <v>0</v>
      </c>
      <c r="Q78" s="56" t="str">
        <f t="shared" si="10"/>
        <v/>
      </c>
      <c r="R78" s="56" t="str">
        <f t="shared" si="10"/>
        <v/>
      </c>
      <c r="S78" s="56" t="str">
        <f t="shared" si="10"/>
        <v/>
      </c>
      <c r="T78" s="56" t="str">
        <f t="shared" si="10"/>
        <v/>
      </c>
    </row>
    <row r="79" spans="1:20" s="1" customFormat="1" ht="21" x14ac:dyDescent="0.35">
      <c r="A79" s="59">
        <v>0</v>
      </c>
      <c r="B79" s="424"/>
      <c r="C79" s="77">
        <f>IF(ISBLANK('action list'!D72),"",IF(D79="relevant",'action list'!D72,""))</f>
        <v>4</v>
      </c>
      <c r="D79" s="11" t="str">
        <f>VLOOKUP(G79,'action list'!A:G,7,FALSE)</f>
        <v>relevant</v>
      </c>
      <c r="E79" s="10" t="str">
        <f>IF(ISBLANK('action list'!F72),"",'action list'!F72)</f>
        <v>TEC</v>
      </c>
      <c r="F79" s="11" t="str">
        <f>IF(ISBLANK('action list'!C72),"",'action list'!C72)</f>
        <v>C</v>
      </c>
      <c r="G79" s="10" t="str">
        <f>IF(ISBLANK('action list'!A72),"",'action list'!A72)</f>
        <v>TEC107C</v>
      </c>
      <c r="H79" s="380" t="str">
        <f>IF(LEN(G79)=7,VLOOKUP(G79,'action list'!A:R,18,FALSE),"")</f>
        <v>Is the REC providing just a single service or does it have a diverse portfolio of services it provides?</v>
      </c>
      <c r="I79" s="65"/>
      <c r="J79" s="94">
        <v>0</v>
      </c>
      <c r="K79" s="132" t="str">
        <f>IF(F79="C",VLOOKUP(G79,'action list'!A:Z,26,FALSE),IF(F79="T","(yes or no)",""))</f>
        <v>single-service; multi-service</v>
      </c>
      <c r="L79" s="376"/>
      <c r="M79" s="56" t="str">
        <f t="shared" si="10"/>
        <v/>
      </c>
      <c r="N79" s="56" t="str">
        <f t="shared" si="10"/>
        <v/>
      </c>
      <c r="O79" s="56" t="str">
        <f t="shared" si="10"/>
        <v/>
      </c>
      <c r="P79" s="56" t="str">
        <f t="shared" si="10"/>
        <v/>
      </c>
      <c r="Q79" s="56" t="str">
        <f t="shared" si="10"/>
        <v/>
      </c>
      <c r="R79" s="56" t="str">
        <f t="shared" si="10"/>
        <v/>
      </c>
      <c r="S79" s="56" t="str">
        <f t="shared" si="10"/>
        <v/>
      </c>
      <c r="T79" s="56">
        <f t="shared" si="10"/>
        <v>0</v>
      </c>
    </row>
    <row r="80" spans="1:20" s="1" customFormat="1" ht="21" x14ac:dyDescent="0.35">
      <c r="A80" s="59">
        <v>0</v>
      </c>
      <c r="B80" s="424"/>
      <c r="C80" s="77">
        <f>IF(ISBLANK('action list'!D73),"",IF(D80="relevant",'action list'!D73,""))</f>
        <v>2</v>
      </c>
      <c r="D80" s="11" t="str">
        <f>VLOOKUP(G80,'action list'!A:G,7,FALSE)</f>
        <v>relevant</v>
      </c>
      <c r="E80" s="10" t="str">
        <f>IF(ISBLANK('action list'!F73),"",'action list'!F73)</f>
        <v>TEC</v>
      </c>
      <c r="F80" s="11" t="str">
        <f>IF(ISBLANK('action list'!C73),"",'action list'!C73)</f>
        <v>C</v>
      </c>
      <c r="G80" s="10" t="str">
        <f>IF(ISBLANK('action list'!A73),"",'action list'!A73)</f>
        <v>TEC108C</v>
      </c>
      <c r="H80" s="380" t="str">
        <f>IF(LEN(G80)=7,VLOOKUP(G80,'action list'!A:R,18,FALSE),"")</f>
        <v>Have the required permits been submitted, or even already been approved?</v>
      </c>
      <c r="I80" s="65"/>
      <c r="J80" s="94">
        <v>0</v>
      </c>
      <c r="K80" s="132" t="str">
        <f>IF(F80="C",VLOOKUP(G80,'action list'!A:Z,26,FALSE),IF(F80="T","(yes or no)",""))</f>
        <v>permit applications have not been prepared yet; permit applications have been filed; permit applications have already ]been approved</v>
      </c>
      <c r="L80" s="376"/>
      <c r="M80" s="56" t="str">
        <f t="shared" si="10"/>
        <v/>
      </c>
      <c r="N80" s="56" t="str">
        <f t="shared" si="10"/>
        <v/>
      </c>
      <c r="O80" s="56" t="str">
        <f t="shared" si="10"/>
        <v/>
      </c>
      <c r="P80" s="56">
        <f t="shared" si="10"/>
        <v>0</v>
      </c>
      <c r="Q80" s="56" t="str">
        <f t="shared" si="10"/>
        <v/>
      </c>
      <c r="R80" s="56" t="str">
        <f t="shared" si="10"/>
        <v/>
      </c>
      <c r="S80" s="56" t="str">
        <f t="shared" si="10"/>
        <v/>
      </c>
      <c r="T80" s="56" t="str">
        <f t="shared" si="10"/>
        <v/>
      </c>
    </row>
    <row r="81" spans="1:20" s="1" customFormat="1" ht="29" x14ac:dyDescent="0.35">
      <c r="A81" s="59">
        <v>0</v>
      </c>
      <c r="B81" s="424"/>
      <c r="C81" s="77">
        <f>IF(ISBLANK('action list'!D74),"",IF(D81="relevant",'action list'!D74,""))</f>
        <v>3</v>
      </c>
      <c r="D81" s="11" t="str">
        <f>VLOOKUP(G81,'action list'!A:G,7,FALSE)</f>
        <v>relevant</v>
      </c>
      <c r="E81" s="10" t="str">
        <f>IF(ISBLANK('action list'!F74),"",'action list'!F74)</f>
        <v>TEC</v>
      </c>
      <c r="F81" s="11" t="str">
        <f>IF(ISBLANK('action list'!C74),"",'action list'!C74)</f>
        <v>C</v>
      </c>
      <c r="G81" s="10" t="str">
        <f>IF(ISBLANK('action list'!A74),"",'action list'!A74)</f>
        <v>TEC109C</v>
      </c>
      <c r="H81" s="380" t="str">
        <f>IF(LEN(G81)=7,VLOOKUP(G81,'action list'!A:R,18,FALSE),"")</f>
        <v>To what extent are energy project assets owned by the REC?</v>
      </c>
      <c r="I81" s="65"/>
      <c r="J81" s="94">
        <v>0</v>
      </c>
      <c r="K81" s="132" t="str">
        <f>IF(F81="C",VLOOKUP(G81,'action list'!A:Z,26,FALSE),IF(F81="T","(yes or no)",""))</f>
        <v>Assets are only owned by external/commercial parties (not by the REC); A limited number of assets is owned by the REC or its members; A significant amount or share of the assets is owned by the REC or its members</v>
      </c>
      <c r="L81" s="376"/>
      <c r="M81" s="56" t="str">
        <f t="shared" si="10"/>
        <v/>
      </c>
      <c r="N81" s="56" t="str">
        <f t="shared" si="10"/>
        <v/>
      </c>
      <c r="O81" s="56" t="str">
        <f t="shared" si="10"/>
        <v/>
      </c>
      <c r="P81" s="56" t="str">
        <f t="shared" si="10"/>
        <v/>
      </c>
      <c r="Q81" s="56" t="str">
        <f t="shared" si="10"/>
        <v/>
      </c>
      <c r="R81" s="56">
        <f t="shared" si="10"/>
        <v>0</v>
      </c>
      <c r="S81" s="56" t="str">
        <f t="shared" si="10"/>
        <v/>
      </c>
      <c r="T81" s="56" t="str">
        <f t="shared" si="10"/>
        <v/>
      </c>
    </row>
    <row r="82" spans="1:20" s="1" customFormat="1" ht="21" x14ac:dyDescent="0.35">
      <c r="A82" s="59">
        <v>0</v>
      </c>
      <c r="B82" s="424"/>
      <c r="C82" s="77" t="str">
        <f>IF(ISBLANK('action list'!D75),"",IF(D82="relevant",'action list'!D75,""))</f>
        <v/>
      </c>
      <c r="D82" s="11" t="str">
        <f>VLOOKUP(G82,'action list'!A:G,7,FALSE)</f>
        <v>remove</v>
      </c>
      <c r="E82" s="10" t="str">
        <f>IF(ISBLANK('action list'!F75),"",'action list'!F75)</f>
        <v>TEC</v>
      </c>
      <c r="F82" s="11" t="str">
        <f>IF(ISBLANK('action list'!C75),"",'action list'!C75)</f>
        <v>T</v>
      </c>
      <c r="G82" s="10" t="str">
        <f>IF(ISBLANK('action list'!A75),"",'action list'!A75)</f>
        <v>TEC001T</v>
      </c>
      <c r="H82" s="380" t="str">
        <f>IF(LEN(G82)=7,VLOOKUP(G82,'action list'!A:R,18,FALSE),"")</f>
        <v>Have the required (renewable) energy potentials been identified, mapped and quantified?</v>
      </c>
      <c r="I82" s="65">
        <v>0</v>
      </c>
      <c r="J82" s="94">
        <f t="shared" si="9"/>
        <v>0</v>
      </c>
      <c r="K82" s="132" t="str">
        <f>IF(F82="C",VLOOKUP(G82,'action list'!A:Z,26,FALSE),IF(F82="T","(yes or no)",""))</f>
        <v>(yes or no)</v>
      </c>
      <c r="L82" s="376"/>
      <c r="M82" s="56" t="str">
        <f t="shared" si="10"/>
        <v/>
      </c>
      <c r="N82" s="56" t="str">
        <f t="shared" si="10"/>
        <v/>
      </c>
      <c r="O82" s="56" t="str">
        <f t="shared" si="10"/>
        <v/>
      </c>
      <c r="P82" s="56" t="str">
        <f t="shared" si="10"/>
        <v/>
      </c>
      <c r="Q82" s="56" t="str">
        <f t="shared" si="10"/>
        <v/>
      </c>
      <c r="R82" s="56" t="str">
        <f t="shared" si="10"/>
        <v/>
      </c>
      <c r="S82" s="56" t="str">
        <f t="shared" si="10"/>
        <v/>
      </c>
      <c r="T82" s="56" t="str">
        <f t="shared" si="10"/>
        <v/>
      </c>
    </row>
    <row r="83" spans="1:20" s="1" customFormat="1" ht="21" x14ac:dyDescent="0.35">
      <c r="A83" s="59">
        <v>0</v>
      </c>
      <c r="B83" s="424"/>
      <c r="C83" s="77">
        <f>IF(ISBLANK('action list'!D76),"",IF(D83="relevant",'action list'!D76,""))</f>
        <v>2</v>
      </c>
      <c r="D83" s="11" t="str">
        <f>VLOOKUP(G83,'action list'!A:G,7,FALSE)</f>
        <v>relevant</v>
      </c>
      <c r="E83" s="10" t="str">
        <f>IF(ISBLANK('action list'!F76),"",'action list'!F76)</f>
        <v>TEC</v>
      </c>
      <c r="F83" s="11" t="str">
        <f>IF(ISBLANK('action list'!C76),"",'action list'!C76)</f>
        <v>T</v>
      </c>
      <c r="G83" s="10" t="str">
        <f>IF(ISBLANK('action list'!A76),"",'action list'!A76)</f>
        <v>TEC002T</v>
      </c>
      <c r="H83" s="380" t="str">
        <f>IF(LEN(G83)=7,VLOOKUP(G83,'action list'!A:R,18,FALSE),"")</f>
        <v>Have the required energy savings opportunities in buildings been identified?</v>
      </c>
      <c r="I83" s="65">
        <v>0</v>
      </c>
      <c r="J83" s="94">
        <f t="shared" si="9"/>
        <v>0</v>
      </c>
      <c r="K83" s="132" t="str">
        <f>IF(F83="C",VLOOKUP(G83,'action list'!A:Z,26,FALSE),IF(F83="T","(yes or no)",""))</f>
        <v>(yes or no)</v>
      </c>
      <c r="L83" s="376"/>
      <c r="M83" s="56" t="str">
        <f t="shared" si="10"/>
        <v/>
      </c>
      <c r="N83" s="56" t="str">
        <f t="shared" si="10"/>
        <v/>
      </c>
      <c r="O83" s="56">
        <f t="shared" si="10"/>
        <v>0</v>
      </c>
      <c r="P83" s="56" t="str">
        <f t="shared" si="10"/>
        <v/>
      </c>
      <c r="Q83" s="56" t="str">
        <f t="shared" si="10"/>
        <v/>
      </c>
      <c r="R83" s="56" t="str">
        <f t="shared" si="10"/>
        <v/>
      </c>
      <c r="S83" s="56" t="str">
        <f t="shared" si="10"/>
        <v/>
      </c>
      <c r="T83" s="56" t="str">
        <f t="shared" si="10"/>
        <v/>
      </c>
    </row>
    <row r="84" spans="1:20" s="1" customFormat="1" ht="21" x14ac:dyDescent="0.35">
      <c r="A84" s="59">
        <v>0</v>
      </c>
      <c r="B84" s="424"/>
      <c r="C84" s="77" t="str">
        <f>IF(ISBLANK('action list'!D77),"",IF(D84="relevant",'action list'!D77,""))</f>
        <v/>
      </c>
      <c r="D84" s="11" t="str">
        <f>VLOOKUP(G84,'action list'!A:G,7,FALSE)</f>
        <v>remove</v>
      </c>
      <c r="E84" s="10" t="str">
        <f>IF(ISBLANK('action list'!F77),"",'action list'!F77)</f>
        <v>TEC</v>
      </c>
      <c r="F84" s="11" t="str">
        <f>IF(ISBLANK('action list'!C77),"",'action list'!C77)</f>
        <v>T</v>
      </c>
      <c r="G84" s="10" t="str">
        <f>IF(ISBLANK('action list'!A77),"",'action list'!A77)</f>
        <v>TEC003T</v>
      </c>
      <c r="H84" s="380" t="str">
        <f>IF(LEN(G84)=7,VLOOKUP(G84,'action list'!A:R,18,FALSE),"")</f>
        <v>Has the technology roadmap for your project(s) been defined?</v>
      </c>
      <c r="I84" s="65">
        <v>0</v>
      </c>
      <c r="J84" s="94">
        <f t="shared" si="9"/>
        <v>0</v>
      </c>
      <c r="K84" s="132" t="str">
        <f>IF(F84="C",VLOOKUP(G84,'action list'!A:Z,26,FALSE),IF(F84="T","(yes or no)",""))</f>
        <v>(yes or no)</v>
      </c>
      <c r="L84" s="376"/>
      <c r="M84" s="56" t="str">
        <f t="shared" si="10"/>
        <v/>
      </c>
      <c r="N84" s="56" t="str">
        <f t="shared" si="10"/>
        <v/>
      </c>
      <c r="O84" s="56" t="str">
        <f t="shared" si="10"/>
        <v/>
      </c>
      <c r="P84" s="56" t="str">
        <f t="shared" si="10"/>
        <v/>
      </c>
      <c r="Q84" s="56" t="str">
        <f t="shared" si="10"/>
        <v/>
      </c>
      <c r="R84" s="56" t="str">
        <f t="shared" si="10"/>
        <v/>
      </c>
      <c r="S84" s="56" t="str">
        <f t="shared" si="10"/>
        <v/>
      </c>
      <c r="T84" s="56" t="str">
        <f t="shared" si="10"/>
        <v/>
      </c>
    </row>
    <row r="85" spans="1:20" s="1" customFormat="1" ht="21" x14ac:dyDescent="0.35">
      <c r="A85" s="59">
        <v>0</v>
      </c>
      <c r="B85" s="424"/>
      <c r="C85" s="77" t="str">
        <f>IF(ISBLANK('action list'!D78),"",IF(D85="relevant",'action list'!D78,""))</f>
        <v/>
      </c>
      <c r="D85" s="11" t="str">
        <f>VLOOKUP(G85,'action list'!A:G,7,FALSE)</f>
        <v>remove</v>
      </c>
      <c r="E85" s="10" t="str">
        <f>IF(ISBLANK('action list'!F78),"",'action list'!F78)</f>
        <v>TEC</v>
      </c>
      <c r="F85" s="11" t="str">
        <f>IF(ISBLANK('action list'!C78),"",'action list'!C78)</f>
        <v>C</v>
      </c>
      <c r="G85" s="10" t="str">
        <f>IF(ISBLANK('action list'!A78),"",'action list'!A78)</f>
        <v>TEC004C</v>
      </c>
      <c r="H85" s="380" t="str">
        <f>IF(LEN(G85)=7,VLOOKUP(G85,'action list'!A:R,18,FALSE),"")</f>
        <v>How often do breakdowns or service interruptions happen?</v>
      </c>
      <c r="I85" s="65"/>
      <c r="J85" s="94">
        <v>0</v>
      </c>
      <c r="K85" s="132" t="str">
        <f>IF(F85="C",VLOOKUP(G85,'action list'!A:Z,26,FALSE),IF(F85="T","(yes or no)",""))</f>
        <v>many defects (at least monthly); a moderate amount of deffects (multiple per year).; (almost) none</v>
      </c>
      <c r="L85" s="376"/>
      <c r="M85" s="56" t="str">
        <f t="shared" si="10"/>
        <v/>
      </c>
      <c r="N85" s="56" t="str">
        <f t="shared" si="10"/>
        <v/>
      </c>
      <c r="O85" s="56" t="str">
        <f t="shared" si="10"/>
        <v/>
      </c>
      <c r="P85" s="56" t="str">
        <f t="shared" si="10"/>
        <v/>
      </c>
      <c r="Q85" s="56" t="str">
        <f t="shared" si="10"/>
        <v/>
      </c>
      <c r="R85" s="56" t="str">
        <f t="shared" si="10"/>
        <v/>
      </c>
      <c r="S85" s="56" t="str">
        <f t="shared" si="10"/>
        <v/>
      </c>
      <c r="T85" s="56" t="str">
        <f t="shared" si="10"/>
        <v/>
      </c>
    </row>
    <row r="86" spans="1:20" s="1" customFormat="1" ht="29" x14ac:dyDescent="0.35">
      <c r="A86" s="59"/>
      <c r="B86" s="424"/>
      <c r="C86" s="77" t="str">
        <f>IF(ISBLANK('action list'!D79),"",IF(D86="relevant",'action list'!D79,""))</f>
        <v/>
      </c>
      <c r="D86" s="11" t="str">
        <f>VLOOKUP(G86,'action list'!A:G,7,FALSE)</f>
        <v>remove</v>
      </c>
      <c r="E86" s="10" t="str">
        <f>IF(ISBLANK('action list'!F79),"",'action list'!F79)</f>
        <v>TEC</v>
      </c>
      <c r="F86" s="11" t="str">
        <f>IF(ISBLANK('action list'!C79),"",'action list'!C79)</f>
        <v>C</v>
      </c>
      <c r="G86" s="10" t="str">
        <f>IF(ISBLANK('action list'!A79),"",'action list'!A79)</f>
        <v>TEC005C</v>
      </c>
      <c r="H86" s="380" t="str">
        <f>IF(LEN(G86)=7,VLOOKUP(G86,'action list'!A:R,18,FALSE),"")</f>
        <v>Are the technologies applied by the REC mature, and have they successfully been applied by other RECs?</v>
      </c>
      <c r="I86" s="65"/>
      <c r="J86" s="94">
        <v>0</v>
      </c>
      <c r="K86" s="132" t="str">
        <f>IF(F86="C",VLOOKUP(G86,'action list'!A:Z,26,FALSE),IF(F86="T","(yes or no)",""))</f>
        <v>technology is not mature, and rarely used by other RECs; Technology is fairly mature, and there are some cases of other RECs using them.; proven technology that is successfully used by other RECs</v>
      </c>
      <c r="L86" s="376"/>
      <c r="M86" s="56"/>
      <c r="N86" s="56"/>
      <c r="O86" s="56"/>
      <c r="P86" s="56"/>
      <c r="Q86" s="56"/>
      <c r="R86" s="56"/>
      <c r="S86" s="56"/>
      <c r="T86" s="56"/>
    </row>
    <row r="87" spans="1:20" s="1" customFormat="1" ht="21" customHeight="1" x14ac:dyDescent="0.35">
      <c r="A87" s="59">
        <v>0</v>
      </c>
      <c r="B87" s="424"/>
      <c r="C87" s="77">
        <f>IF(ISBLANK('action list'!D80),"",IF(D87="relevant",'action list'!D80,""))</f>
        <v>3</v>
      </c>
      <c r="D87" s="11" t="str">
        <f>VLOOKUP(G87,'action list'!A:G,7,FALSE)</f>
        <v>relevant</v>
      </c>
      <c r="E87" s="10" t="str">
        <f>IF(ISBLANK('action list'!F80),"",'action list'!F80)</f>
        <v>TEC</v>
      </c>
      <c r="F87" s="11" t="str">
        <f>IF(ISBLANK('action list'!C80),"",'action list'!C80)</f>
        <v>C</v>
      </c>
      <c r="G87" s="10" t="str">
        <f>IF(ISBLANK('action list'!A80),"",'action list'!A80)</f>
        <v>TEC006C</v>
      </c>
      <c r="H87" s="380" t="str">
        <f>IF(LEN(G87)=7,VLOOKUP(G87,'action list'!A:R,18,FALSE),"")</f>
        <v>Have online platforms and control systems been sufficiently secured?</v>
      </c>
      <c r="I87" s="65"/>
      <c r="J87" s="94">
        <v>0</v>
      </c>
      <c r="K87" s="132" t="str">
        <f>IF(F87="C",VLOOKUP(G87,'action list'!A:Z,26,FALSE),IF(F87="T","(yes or no)",""))</f>
        <v>To a low extent; To a moderate extent; To a high extent</v>
      </c>
      <c r="L87" s="376"/>
      <c r="M87" s="56" t="str">
        <f t="shared" ref="M87:T96" si="11">IF(AND($C87=_xlfn.NUMBERVALUE(LEFT(M$10,1)),$F87=RIGHT(M$10,1)),$J87,"")</f>
        <v/>
      </c>
      <c r="N87" s="56" t="str">
        <f t="shared" si="11"/>
        <v/>
      </c>
      <c r="O87" s="56" t="str">
        <f t="shared" si="11"/>
        <v/>
      </c>
      <c r="P87" s="56" t="str">
        <f t="shared" si="11"/>
        <v/>
      </c>
      <c r="Q87" s="56" t="str">
        <f t="shared" si="11"/>
        <v/>
      </c>
      <c r="R87" s="56">
        <f t="shared" si="11"/>
        <v>0</v>
      </c>
      <c r="S87" s="56" t="str">
        <f t="shared" si="11"/>
        <v/>
      </c>
      <c r="T87" s="56" t="str">
        <f t="shared" si="11"/>
        <v/>
      </c>
    </row>
    <row r="88" spans="1:20" s="1" customFormat="1" ht="21" x14ac:dyDescent="0.35">
      <c r="A88" s="59">
        <v>0</v>
      </c>
      <c r="B88" s="424"/>
      <c r="C88" s="77">
        <f>IF(ISBLANK('action list'!D81),"",IF(D88="relevant",'action list'!D81,""))</f>
        <v>2</v>
      </c>
      <c r="D88" s="11" t="str">
        <f>VLOOKUP(G88,'action list'!A:G,7,FALSE)</f>
        <v>relevant</v>
      </c>
      <c r="E88" s="10" t="str">
        <f>IF(ISBLANK('action list'!F81),"",'action list'!F81)</f>
        <v>TEC</v>
      </c>
      <c r="F88" s="11" t="str">
        <f>IF(ISBLANK('action list'!C81),"",'action list'!C81)</f>
        <v>T</v>
      </c>
      <c r="G88" s="10" t="str">
        <f>IF(ISBLANK('action list'!A81),"",'action list'!A81)</f>
        <v>TEC007T</v>
      </c>
      <c r="H88" s="380" t="str">
        <f>IF(LEN(G88)=7,VLOOKUP(G88,'action list'!A:R,18,FALSE),"")</f>
        <v>Has a data management plan been written?</v>
      </c>
      <c r="I88" s="65">
        <v>0</v>
      </c>
      <c r="J88" s="94">
        <f t="shared" si="9"/>
        <v>0</v>
      </c>
      <c r="K88" s="132" t="str">
        <f>IF(F88="C",VLOOKUP(G88,'action list'!A:Z,26,FALSE),IF(F88="T","(yes or no)",""))</f>
        <v>(yes or no)</v>
      </c>
      <c r="L88" s="376"/>
      <c r="M88" s="56" t="str">
        <f t="shared" si="11"/>
        <v/>
      </c>
      <c r="N88" s="56" t="str">
        <f t="shared" si="11"/>
        <v/>
      </c>
      <c r="O88" s="56">
        <f t="shared" si="11"/>
        <v>0</v>
      </c>
      <c r="P88" s="56" t="str">
        <f t="shared" si="11"/>
        <v/>
      </c>
      <c r="Q88" s="56" t="str">
        <f t="shared" si="11"/>
        <v/>
      </c>
      <c r="R88" s="56" t="str">
        <f t="shared" si="11"/>
        <v/>
      </c>
      <c r="S88" s="56" t="str">
        <f t="shared" si="11"/>
        <v/>
      </c>
      <c r="T88" s="56" t="str">
        <f t="shared" si="11"/>
        <v/>
      </c>
    </row>
    <row r="89" spans="1:20" s="1" customFormat="1" ht="29" x14ac:dyDescent="0.35">
      <c r="A89" s="59">
        <v>0</v>
      </c>
      <c r="B89" s="424"/>
      <c r="C89" s="77">
        <f>IF(ISBLANK('action list'!D82),"",IF(D89="relevant",'action list'!D82,""))</f>
        <v>3</v>
      </c>
      <c r="D89" s="11" t="str">
        <f>VLOOKUP(G89,'action list'!A:G,7,FALSE)</f>
        <v>relevant</v>
      </c>
      <c r="E89" s="10" t="str">
        <f>IF(ISBLANK('action list'!F82),"",'action list'!F82)</f>
        <v>TEC</v>
      </c>
      <c r="F89" s="11" t="str">
        <f>IF(ISBLANK('action list'!C82),"",'action list'!C82)</f>
        <v>C</v>
      </c>
      <c r="G89" s="10" t="str">
        <f>IF(ISBLANK('action list'!A82),"",'action list'!A82)</f>
        <v>TEC007C</v>
      </c>
      <c r="H89" s="380" t="str">
        <f>IF(LEN(G89)=7,VLOOKUP(G89,'action list'!A:R,18,FALSE),"")</f>
        <v>Has the data management plan already been applied and kept up to date?</v>
      </c>
      <c r="I89" s="65"/>
      <c r="J89" s="94">
        <v>0</v>
      </c>
      <c r="K89" s="132" t="str">
        <f>IF(F89="C",VLOOKUP(G89,'action list'!A:Z,26,FALSE),IF(F89="T","(yes or no)",""))</f>
        <v>Data management plan has not been applied yet; Data management plan has been applied, but has not yet been updated; Data management plan has already been applied and has already been updated</v>
      </c>
      <c r="L89" s="376"/>
      <c r="M89" s="56" t="str">
        <f t="shared" si="11"/>
        <v/>
      </c>
      <c r="N89" s="56" t="str">
        <f t="shared" si="11"/>
        <v/>
      </c>
      <c r="O89" s="56" t="str">
        <f t="shared" si="11"/>
        <v/>
      </c>
      <c r="P89" s="56" t="str">
        <f t="shared" si="11"/>
        <v/>
      </c>
      <c r="Q89" s="56" t="str">
        <f t="shared" si="11"/>
        <v/>
      </c>
      <c r="R89" s="56">
        <f t="shared" si="11"/>
        <v>0</v>
      </c>
      <c r="S89" s="56" t="str">
        <f t="shared" si="11"/>
        <v/>
      </c>
      <c r="T89" s="56" t="str">
        <f t="shared" si="11"/>
        <v/>
      </c>
    </row>
    <row r="90" spans="1:20" s="1" customFormat="1" ht="29" x14ac:dyDescent="0.35">
      <c r="A90" s="59">
        <v>0</v>
      </c>
      <c r="B90" s="424"/>
      <c r="C90" s="77">
        <f>IF(ISBLANK('action list'!D83),"",IF(D90="relevant",'action list'!D83,""))</f>
        <v>4</v>
      </c>
      <c r="D90" s="11" t="str">
        <f>VLOOKUP(G90,'action list'!A:G,7,FALSE)</f>
        <v>relevant</v>
      </c>
      <c r="E90" s="10" t="str">
        <f>IF(ISBLANK('action list'!F83),"",'action list'!F83)</f>
        <v>TEC</v>
      </c>
      <c r="F90" s="11" t="str">
        <f>IF(ISBLANK('action list'!C83),"",'action list'!C83)</f>
        <v>C</v>
      </c>
      <c r="G90" s="10" t="str">
        <f>IF(ISBLANK('action list'!A83),"",'action list'!A83)</f>
        <v>TEC008C</v>
      </c>
      <c r="H90" s="380" t="str">
        <f>IF(LEN(G90)=7,VLOOKUP(G90,'action list'!A:R,18,FALSE),"")</f>
        <v>Have achieved energy savings reached or exceeded the pre-set target?</v>
      </c>
      <c r="I90" s="65"/>
      <c r="J90" s="94">
        <v>0</v>
      </c>
      <c r="K90" s="132" t="str">
        <f>IF(F90="C",VLOOKUP(G90,'action list'!A:Z,26,FALSE),IF(F90="T","(yes or no)",""))</f>
        <v>The energy savings target has not been reached yet; The REC is on the verge of achieving its energy savings target; The energy savings target has already been exceeded</v>
      </c>
      <c r="L90" s="376"/>
      <c r="M90" s="56" t="str">
        <f t="shared" si="11"/>
        <v/>
      </c>
      <c r="N90" s="56" t="str">
        <f t="shared" si="11"/>
        <v/>
      </c>
      <c r="O90" s="56" t="str">
        <f t="shared" si="11"/>
        <v/>
      </c>
      <c r="P90" s="56" t="str">
        <f t="shared" si="11"/>
        <v/>
      </c>
      <c r="Q90" s="56" t="str">
        <f t="shared" si="11"/>
        <v/>
      </c>
      <c r="R90" s="56" t="str">
        <f t="shared" si="11"/>
        <v/>
      </c>
      <c r="S90" s="56" t="str">
        <f t="shared" si="11"/>
        <v/>
      </c>
      <c r="T90" s="56">
        <f t="shared" si="11"/>
        <v>0</v>
      </c>
    </row>
    <row r="91" spans="1:20" s="1" customFormat="1" ht="21" x14ac:dyDescent="0.35">
      <c r="A91" s="59">
        <v>0</v>
      </c>
      <c r="B91" s="424"/>
      <c r="C91" s="77">
        <f>IF(ISBLANK('action list'!D84),"",IF(D91="relevant",'action list'!D84,""))</f>
        <v>3</v>
      </c>
      <c r="D91" s="11" t="str">
        <f>VLOOKUP(G91,'action list'!A:G,7,FALSE)</f>
        <v>relevant</v>
      </c>
      <c r="E91" s="10" t="str">
        <f>IF(ISBLANK('action list'!F84),"",'action list'!F84)</f>
        <v>TEC</v>
      </c>
      <c r="F91" s="11" t="str">
        <f>IF(ISBLANK('action list'!C84),"",'action list'!C84)</f>
        <v>T</v>
      </c>
      <c r="G91" s="10" t="str">
        <f>IF(ISBLANK('action list'!A84),"",'action list'!A84)</f>
        <v>TEC012T</v>
      </c>
      <c r="H91" s="380" t="str">
        <f>IF(LEN(G91)=7,VLOOKUP(G91,'action list'!A:R,18,FALSE),"")</f>
        <v>Does your REC promote energy saving behaviour (energy sobriety)?</v>
      </c>
      <c r="I91" s="65">
        <v>0</v>
      </c>
      <c r="J91" s="94">
        <f t="shared" si="9"/>
        <v>0</v>
      </c>
      <c r="K91" s="132" t="str">
        <f>IF(F91="C",VLOOKUP(G91,'action list'!A:Z,26,FALSE),IF(F91="T","(yes or no)",""))</f>
        <v>(yes or no)</v>
      </c>
      <c r="L91" s="376"/>
      <c r="M91" s="56" t="str">
        <f t="shared" si="11"/>
        <v/>
      </c>
      <c r="N91" s="56" t="str">
        <f t="shared" si="11"/>
        <v/>
      </c>
      <c r="O91" s="56" t="str">
        <f t="shared" si="11"/>
        <v/>
      </c>
      <c r="P91" s="56" t="str">
        <f t="shared" si="11"/>
        <v/>
      </c>
      <c r="Q91" s="56">
        <f t="shared" si="11"/>
        <v>0</v>
      </c>
      <c r="R91" s="56" t="str">
        <f t="shared" si="11"/>
        <v/>
      </c>
      <c r="S91" s="56" t="str">
        <f t="shared" si="11"/>
        <v/>
      </c>
      <c r="T91" s="56" t="str">
        <f t="shared" si="11"/>
        <v/>
      </c>
    </row>
    <row r="92" spans="1:20" s="1" customFormat="1" ht="29" x14ac:dyDescent="0.35">
      <c r="A92" s="59">
        <v>0</v>
      </c>
      <c r="B92" s="424"/>
      <c r="C92" s="77" t="str">
        <f>IF(ISBLANK('action list'!D85),"",IF(D92="relevant",'action list'!D85,""))</f>
        <v/>
      </c>
      <c r="D92" s="11" t="str">
        <f>VLOOKUP(G92,'action list'!A:G,7,FALSE)</f>
        <v>remove</v>
      </c>
      <c r="E92" s="10" t="str">
        <f>IF(ISBLANK('action list'!F85),"",'action list'!F85)</f>
        <v>TEC</v>
      </c>
      <c r="F92" s="11" t="str">
        <f>IF(ISBLANK('action list'!C85),"",'action list'!C85)</f>
        <v>C</v>
      </c>
      <c r="G92" s="10" t="str">
        <f>IF(ISBLANK('action list'!A85),"",'action list'!A85)</f>
        <v>TEC009C</v>
      </c>
      <c r="H92" s="380" t="str">
        <f>IF(LEN(G92)=7,VLOOKUP(G92,'action list'!A:R,18,FALSE),"")</f>
        <v>Has the achieved amount of renewable energy produced reached or exceeded the pre-set target?</v>
      </c>
      <c r="I92" s="65"/>
      <c r="J92" s="94">
        <v>0</v>
      </c>
      <c r="K92" s="132" t="str">
        <f>IF(F92="C",VLOOKUP(G92,'action list'!A:Z,26,FALSE),IF(F92="T","(yes or no)",""))</f>
        <v>The renewable energy production target has not been reached yet; The REC is on the verge of achieving its renewable energy production target; The renewable energy production target has already been exceeded</v>
      </c>
      <c r="L92" s="376"/>
      <c r="M92" s="56" t="str">
        <f t="shared" si="11"/>
        <v/>
      </c>
      <c r="N92" s="56" t="str">
        <f t="shared" si="11"/>
        <v/>
      </c>
      <c r="O92" s="56" t="str">
        <f t="shared" si="11"/>
        <v/>
      </c>
      <c r="P92" s="56" t="str">
        <f t="shared" si="11"/>
        <v/>
      </c>
      <c r="Q92" s="56" t="str">
        <f t="shared" si="11"/>
        <v/>
      </c>
      <c r="R92" s="56" t="str">
        <f t="shared" si="11"/>
        <v/>
      </c>
      <c r="S92" s="56" t="str">
        <f t="shared" si="11"/>
        <v/>
      </c>
      <c r="T92" s="56" t="str">
        <f t="shared" si="11"/>
        <v/>
      </c>
    </row>
    <row r="93" spans="1:20" s="1" customFormat="1" ht="29" x14ac:dyDescent="0.35">
      <c r="A93" s="59">
        <v>0</v>
      </c>
      <c r="B93" s="424"/>
      <c r="C93" s="77">
        <f>IF(ISBLANK('action list'!D86),"",IF(D93="relevant",'action list'!D86,""))</f>
        <v>4</v>
      </c>
      <c r="D93" s="11" t="str">
        <f>VLOOKUP(G93,'action list'!A:G,7,FALSE)</f>
        <v>relevant</v>
      </c>
      <c r="E93" s="10" t="str">
        <f>IF(ISBLANK('action list'!F86),"",'action list'!F86)</f>
        <v>TEC</v>
      </c>
      <c r="F93" s="11" t="str">
        <f>IF(ISBLANK('action list'!C86),"",'action list'!C86)</f>
        <v>C</v>
      </c>
      <c r="G93" s="10" t="str">
        <f>IF(ISBLANK('action list'!A86),"",'action list'!A86)</f>
        <v>TEC010C</v>
      </c>
      <c r="H93" s="380" t="str">
        <f>IF(LEN(G93)=7,VLOOKUP(G93,'action list'!A:R,18,FALSE),"")</f>
        <v>Is the REC growing past its original energy targets?</v>
      </c>
      <c r="I93" s="65"/>
      <c r="J93" s="94">
        <v>0</v>
      </c>
      <c r="K93" s="132" t="str">
        <f>IF(F93="C",VLOOKUP(G93,'action list'!A:Z,26,FALSE),IF(F93="T","(yes or no)",""))</f>
        <v>The REC is not growing beyond its original energy targets; The REC is on the verge of growing beyond its original energy targets; The REC has already grown beyond its original energy targets</v>
      </c>
      <c r="L93" s="376"/>
      <c r="M93" s="56" t="str">
        <f t="shared" si="11"/>
        <v/>
      </c>
      <c r="N93" s="56" t="str">
        <f t="shared" si="11"/>
        <v/>
      </c>
      <c r="O93" s="56" t="str">
        <f t="shared" si="11"/>
        <v/>
      </c>
      <c r="P93" s="56" t="str">
        <f t="shared" si="11"/>
        <v/>
      </c>
      <c r="Q93" s="56" t="str">
        <f t="shared" si="11"/>
        <v/>
      </c>
      <c r="R93" s="56" t="str">
        <f t="shared" si="11"/>
        <v/>
      </c>
      <c r="S93" s="56" t="str">
        <f t="shared" si="11"/>
        <v/>
      </c>
      <c r="T93" s="56">
        <f t="shared" si="11"/>
        <v>0</v>
      </c>
    </row>
    <row r="94" spans="1:20" s="1" customFormat="1" ht="21" x14ac:dyDescent="0.35">
      <c r="A94" s="59">
        <v>0</v>
      </c>
      <c r="B94" s="425"/>
      <c r="C94" s="77">
        <f>IF(ISBLANK('action list'!D87),"",IF(D94="relevant",'action list'!D87,""))</f>
        <v>3</v>
      </c>
      <c r="D94" s="11" t="str">
        <f>VLOOKUP(G94,'action list'!A:G,7,FALSE)</f>
        <v>relevant</v>
      </c>
      <c r="E94" s="10" t="str">
        <f>IF(ISBLANK('action list'!F87),"",'action list'!F87)</f>
        <v>TEC</v>
      </c>
      <c r="F94" s="11" t="str">
        <f>IF(ISBLANK('action list'!C87),"",'action list'!C87)</f>
        <v>C</v>
      </c>
      <c r="G94" s="10" t="str">
        <f>IF(ISBLANK('action list'!A87),"",'action list'!A87)</f>
        <v>TEC011C</v>
      </c>
      <c r="H94" s="380" t="str">
        <f>IF(LEN(G94)=7,VLOOKUP(G94,'action list'!A:R,18,FALSE),"")</f>
        <v>Is the REC able to provide sufficient energy to satisfy member demand?</v>
      </c>
      <c r="I94" s="65"/>
      <c r="J94" s="94">
        <v>0</v>
      </c>
      <c r="K94" s="132" t="str">
        <f>IF(F94="C",VLOOKUP(G94,'action list'!A:Z,26,FALSE),IF(F94="T","(yes or no)",""))</f>
        <v>no, consumption exceeds production; yes, production at least equals consumption</v>
      </c>
      <c r="L94" s="376"/>
      <c r="M94" s="56" t="str">
        <f t="shared" si="11"/>
        <v/>
      </c>
      <c r="N94" s="56" t="str">
        <f t="shared" si="11"/>
        <v/>
      </c>
      <c r="O94" s="56" t="str">
        <f t="shared" si="11"/>
        <v/>
      </c>
      <c r="P94" s="56" t="str">
        <f t="shared" si="11"/>
        <v/>
      </c>
      <c r="Q94" s="56" t="str">
        <f t="shared" si="11"/>
        <v/>
      </c>
      <c r="R94" s="56">
        <f t="shared" si="11"/>
        <v>0</v>
      </c>
      <c r="S94" s="56" t="str">
        <f t="shared" si="11"/>
        <v/>
      </c>
      <c r="T94" s="56" t="str">
        <f t="shared" si="11"/>
        <v/>
      </c>
    </row>
    <row r="95" spans="1:20" s="1" customFormat="1" ht="21" x14ac:dyDescent="0.35">
      <c r="A95" s="59">
        <v>0</v>
      </c>
      <c r="B95" s="384"/>
      <c r="C95" s="77">
        <f>IF(ISBLANK('action list'!D88),"",IF(D95="relevant",'action list'!D88,""))</f>
        <v>3</v>
      </c>
      <c r="D95" s="11" t="str">
        <f>VLOOKUP(G95,'action list'!A:G,7,FALSE)</f>
        <v>relevant</v>
      </c>
      <c r="E95" s="10" t="str">
        <f>IF(ISBLANK('action list'!F88),"",'action list'!F88)</f>
        <v>TEC</v>
      </c>
      <c r="F95" s="11" t="str">
        <f>IF(ISBLANK('action list'!C88),"",'action list'!C88)</f>
        <v>T</v>
      </c>
      <c r="G95" s="10" t="str">
        <f>IF(ISBLANK('action list'!A88),"",'action list'!A88)</f>
        <v>TEC014T</v>
      </c>
      <c r="H95" s="380" t="str">
        <f>IF(LEN(G95)=7,VLOOKUP(G95,'action list'!A:R,18,FALSE),"")</f>
        <v>Is the REC able to produce sufficient energy itself to satisfy member demand?</v>
      </c>
      <c r="I95" s="65">
        <v>0</v>
      </c>
      <c r="J95" s="94">
        <f t="shared" si="9"/>
        <v>0</v>
      </c>
      <c r="K95" s="132" t="str">
        <f>IF(F95="C",VLOOKUP(G95,'action list'!A:Z,26,FALSE),IF(F95="T","(yes or no)",""))</f>
        <v>(yes or no)</v>
      </c>
      <c r="L95" s="376"/>
      <c r="M95" s="56" t="str">
        <f t="shared" si="11"/>
        <v/>
      </c>
      <c r="N95" s="56" t="str">
        <f t="shared" si="11"/>
        <v/>
      </c>
      <c r="O95" s="56" t="str">
        <f t="shared" si="11"/>
        <v/>
      </c>
      <c r="P95" s="56" t="str">
        <f t="shared" si="11"/>
        <v/>
      </c>
      <c r="Q95" s="56">
        <f t="shared" si="11"/>
        <v>0</v>
      </c>
      <c r="R95" s="56" t="str">
        <f t="shared" si="11"/>
        <v/>
      </c>
      <c r="S95" s="56" t="str">
        <f t="shared" si="11"/>
        <v/>
      </c>
      <c r="T95" s="56" t="str">
        <f t="shared" si="11"/>
        <v/>
      </c>
    </row>
    <row r="96" spans="1:20" s="1" customFormat="1" ht="21" x14ac:dyDescent="0.35">
      <c r="A96" s="59">
        <v>0</v>
      </c>
      <c r="B96" s="384"/>
      <c r="C96" s="77">
        <f>IF(ISBLANK('action list'!D89),"",IF(D96="relevant",'action list'!D89,""))</f>
        <v>3</v>
      </c>
      <c r="D96" s="11" t="str">
        <f>VLOOKUP(G96,'action list'!A:G,7,FALSE)</f>
        <v>relevant</v>
      </c>
      <c r="E96" s="10" t="str">
        <f>IF(ISBLANK('action list'!F89),"",'action list'!F89)</f>
        <v>TEC</v>
      </c>
      <c r="F96" s="11" t="str">
        <f>IF(ISBLANK('action list'!C89),"",'action list'!C89)</f>
        <v>T</v>
      </c>
      <c r="G96" s="10" t="str">
        <f>IF(ISBLANK('action list'!A89),"",'action list'!A89)</f>
        <v>TEC015T</v>
      </c>
      <c r="H96" s="380" t="str">
        <f>IF(LEN(G96)=7,VLOOKUP(G96,'action list'!A:R,18,FALSE),"")</f>
        <v>Is the REC able to produce sufficient energy itself to satisfy peak member demand at all times?</v>
      </c>
      <c r="I96" s="65">
        <v>0</v>
      </c>
      <c r="J96" s="94">
        <f t="shared" si="9"/>
        <v>0</v>
      </c>
      <c r="K96" s="132" t="str">
        <f>IF(F96="C",VLOOKUP(G96,'action list'!A:Z,26,FALSE),IF(F96="T","(yes or no)",""))</f>
        <v>(yes or no)</v>
      </c>
      <c r="L96" s="376"/>
      <c r="M96" s="56" t="str">
        <f t="shared" si="11"/>
        <v/>
      </c>
      <c r="N96" s="56" t="str">
        <f t="shared" si="11"/>
        <v/>
      </c>
      <c r="O96" s="56" t="str">
        <f t="shared" si="11"/>
        <v/>
      </c>
      <c r="P96" s="56" t="str">
        <f t="shared" si="11"/>
        <v/>
      </c>
      <c r="Q96" s="56">
        <f t="shared" si="11"/>
        <v>0</v>
      </c>
      <c r="R96" s="56" t="str">
        <f t="shared" si="11"/>
        <v/>
      </c>
      <c r="S96" s="56" t="str">
        <f t="shared" si="11"/>
        <v/>
      </c>
      <c r="T96" s="56" t="str">
        <f t="shared" si="11"/>
        <v/>
      </c>
    </row>
    <row r="97" spans="1:20" s="1" customFormat="1" ht="29" x14ac:dyDescent="0.35">
      <c r="A97" s="59">
        <v>0</v>
      </c>
      <c r="B97" s="384"/>
      <c r="C97" s="77">
        <f>IF(ISBLANK('action list'!D90),"",IF(D97="relevant",'action list'!D90,""))</f>
        <v>3</v>
      </c>
      <c r="D97" s="11" t="str">
        <f>VLOOKUP(G97,'action list'!A:G,7,FALSE)</f>
        <v>relevant</v>
      </c>
      <c r="E97" s="10" t="str">
        <f>IF(ISBLANK('action list'!F90),"",'action list'!F90)</f>
        <v>TEC</v>
      </c>
      <c r="F97" s="11" t="str">
        <f>IF(ISBLANK('action list'!C90),"",'action list'!C90)</f>
        <v>C</v>
      </c>
      <c r="G97" s="10" t="str">
        <f>IF(ISBLANK('action list'!A90),"",'action list'!A90)</f>
        <v>TEC012C</v>
      </c>
      <c r="H97" s="380" t="str">
        <f>IF(LEN(G97)=7,VLOOKUP(G97,'action list'!A:R,18,FALSE),"")</f>
        <v>What is the current status with regard to reaching the CO2 emissions reduction goal?</v>
      </c>
      <c r="I97" s="65"/>
      <c r="J97" s="94">
        <v>0</v>
      </c>
      <c r="K97" s="132" t="str">
        <f>IF(F97="C",VLOOKUP(G97,'action list'!A:Z,26,FALSE),IF(F97="T","(yes or no)",""))</f>
        <v>emissions reduction has started, but goals are not yet achieved; emission reduction is well underway, but the goals has not yet been achieved; the planned emissions reduction goal has been achieved</v>
      </c>
      <c r="L97" s="376"/>
      <c r="M97" s="56" t="str">
        <f t="shared" ref="M97:T106" si="12">IF(AND($C97=_xlfn.NUMBERVALUE(LEFT(M$10,1)),$F97=RIGHT(M$10,1)),$J97,"")</f>
        <v/>
      </c>
      <c r="N97" s="56" t="str">
        <f t="shared" si="12"/>
        <v/>
      </c>
      <c r="O97" s="56" t="str">
        <f t="shared" si="12"/>
        <v/>
      </c>
      <c r="P97" s="56" t="str">
        <f t="shared" si="12"/>
        <v/>
      </c>
      <c r="Q97" s="56" t="str">
        <f t="shared" si="12"/>
        <v/>
      </c>
      <c r="R97" s="56">
        <f t="shared" si="12"/>
        <v>0</v>
      </c>
      <c r="S97" s="56" t="str">
        <f t="shared" si="12"/>
        <v/>
      </c>
      <c r="T97" s="56" t="str">
        <f t="shared" si="12"/>
        <v/>
      </c>
    </row>
    <row r="98" spans="1:20" s="1" customFormat="1" ht="21" x14ac:dyDescent="0.35">
      <c r="A98" s="59">
        <v>0</v>
      </c>
      <c r="B98" s="384"/>
      <c r="C98" s="77" t="str">
        <f>IF(ISBLANK('action list'!D91),"",IF(D98="relevant",'action list'!D91,""))</f>
        <v/>
      </c>
      <c r="D98" s="11" t="str">
        <f>VLOOKUP(G98,'action list'!A:G,7,FALSE)</f>
        <v>remove</v>
      </c>
      <c r="E98" s="10" t="str">
        <f>IF(ISBLANK('action list'!F91),"",'action list'!F91)</f>
        <v>TEC</v>
      </c>
      <c r="F98" s="11" t="str">
        <f>IF(ISBLANK('action list'!C91),"",'action list'!C91)</f>
        <v>T</v>
      </c>
      <c r="G98" s="10" t="str">
        <f>IF(ISBLANK('action list'!A91),"",'action list'!A91)</f>
        <v>TEC013T</v>
      </c>
      <c r="H98" s="380" t="str">
        <f>IF(LEN(G98)=7,VLOOKUP(G98,'action list'!A:R,18,FALSE),"")</f>
        <v>Has the existing energy system been mapped?</v>
      </c>
      <c r="I98" s="65">
        <v>0</v>
      </c>
      <c r="J98" s="94">
        <f t="shared" si="9"/>
        <v>0</v>
      </c>
      <c r="K98" s="132" t="str">
        <f>IF(F98="C",VLOOKUP(G98,'action list'!A:Z,26,FALSE),IF(F98="T","(yes or no)",""))</f>
        <v>(yes or no)</v>
      </c>
      <c r="L98" s="376"/>
      <c r="M98" s="56" t="str">
        <f t="shared" si="12"/>
        <v/>
      </c>
      <c r="N98" s="56" t="str">
        <f t="shared" si="12"/>
        <v/>
      </c>
      <c r="O98" s="56" t="str">
        <f t="shared" si="12"/>
        <v/>
      </c>
      <c r="P98" s="56" t="str">
        <f t="shared" si="12"/>
        <v/>
      </c>
      <c r="Q98" s="56" t="str">
        <f t="shared" si="12"/>
        <v/>
      </c>
      <c r="R98" s="56" t="str">
        <f t="shared" si="12"/>
        <v/>
      </c>
      <c r="S98" s="56" t="str">
        <f t="shared" si="12"/>
        <v/>
      </c>
      <c r="T98" s="56" t="str">
        <f t="shared" si="12"/>
        <v/>
      </c>
    </row>
    <row r="99" spans="1:20" s="1" customFormat="1" ht="30" customHeight="1" x14ac:dyDescent="0.35">
      <c r="A99" s="59">
        <v>0</v>
      </c>
      <c r="B99" s="423" t="s">
        <v>347</v>
      </c>
      <c r="C99" s="145">
        <f>IF(ISBLANK('action list'!D92),"",'action list'!D92)</f>
        <v>2</v>
      </c>
      <c r="D99" s="146" t="str">
        <f>VLOOKUP(G99,'action list'!A:G,7,FALSE)</f>
        <v>relevant</v>
      </c>
      <c r="E99" s="147" t="str">
        <f>IF(ISBLANK('action list'!F92),"",'action list'!F92)</f>
        <v>LEA</v>
      </c>
      <c r="F99" s="146" t="str">
        <f>IF(ISBLANK('action list'!C92),"",'action list'!C92)</f>
        <v>C</v>
      </c>
      <c r="G99" s="147" t="str">
        <f>IF(ISBLANK('action list'!A92),"",'action list'!A92)</f>
        <v>LEA001C</v>
      </c>
      <c r="H99" s="381" t="str">
        <f>IF(LEN(G99)=7,VLOOKUP(G99,'action list'!A:R,18,FALSE),"")</f>
        <v>To what extent are handbooks, guides, tools embedded and used in regular operations?</v>
      </c>
      <c r="I99" s="148"/>
      <c r="J99" s="401">
        <v>0</v>
      </c>
      <c r="K99" s="149" t="str">
        <f>IF(F99="C",VLOOKUP(G99,'action list'!A:Z,26,FALSE),IF(F99="T","(yes or no)",""))</f>
        <v>Only to a low extent. No or hardly any use of handbooks, guides, manuals or tools.; To a moderate extent. Some use of handbooks, guides, manuals or tools; To a high extent. Intensive use of handbooks, guides, tools in regular operations.</v>
      </c>
      <c r="L99" s="376"/>
      <c r="M99" s="56" t="str">
        <f t="shared" si="12"/>
        <v/>
      </c>
      <c r="N99" s="56" t="str">
        <f t="shared" si="12"/>
        <v/>
      </c>
      <c r="O99" s="56" t="str">
        <f t="shared" si="12"/>
        <v/>
      </c>
      <c r="P99" s="56">
        <f t="shared" si="12"/>
        <v>0</v>
      </c>
      <c r="Q99" s="56" t="str">
        <f t="shared" si="12"/>
        <v/>
      </c>
      <c r="R99" s="56" t="str">
        <f t="shared" si="12"/>
        <v/>
      </c>
      <c r="S99" s="56" t="str">
        <f t="shared" si="12"/>
        <v/>
      </c>
      <c r="T99" s="56" t="str">
        <f t="shared" si="12"/>
        <v/>
      </c>
    </row>
    <row r="100" spans="1:20" s="1" customFormat="1" ht="43.5" x14ac:dyDescent="0.35">
      <c r="A100" s="59">
        <v>0</v>
      </c>
      <c r="B100" s="424"/>
      <c r="C100" s="145">
        <f>IF(ISBLANK('action list'!D93),"",'action list'!D93)</f>
        <v>2</v>
      </c>
      <c r="D100" s="146" t="str">
        <f>VLOOKUP(G100,'action list'!A:G,7,FALSE)</f>
        <v>relevant</v>
      </c>
      <c r="E100" s="147" t="str">
        <f>IF(ISBLANK('action list'!F93),"",'action list'!F93)</f>
        <v>LEA</v>
      </c>
      <c r="F100" s="146" t="str">
        <f>IF(ISBLANK('action list'!C93),"",'action list'!C93)</f>
        <v>C</v>
      </c>
      <c r="G100" s="147" t="str">
        <f>IF(ISBLANK('action list'!A93),"",'action list'!A93)</f>
        <v>LEA002C</v>
      </c>
      <c r="H100" s="381" t="str">
        <f>IF(LEN(G100)=7,VLOOKUP(G100,'action list'!A:R,18,FALSE),"")</f>
        <v>To what extent is member feedback organised?</v>
      </c>
      <c r="I100" s="148"/>
      <c r="J100" s="401">
        <v>0</v>
      </c>
      <c r="K100" s="149" t="str">
        <f>IF(F100="C",VLOOKUP(G100,'action list'!A:Z,26,FALSE),IF(F100="T","(yes or no)",""))</f>
        <v>To a low extent. Members are not allowed to provide feedback (not even during the annual Genral Assembly); To a moderate extent. Members are  allowed to provide feedback but mostly during the annual General Assembly.; To a high extent. Members frequently requested to provide feedback on the strategy and operations of the REC</v>
      </c>
      <c r="L100" s="376"/>
      <c r="M100" s="56" t="str">
        <f t="shared" si="12"/>
        <v/>
      </c>
      <c r="N100" s="56" t="str">
        <f t="shared" si="12"/>
        <v/>
      </c>
      <c r="O100" s="56" t="str">
        <f t="shared" si="12"/>
        <v/>
      </c>
      <c r="P100" s="56">
        <f t="shared" si="12"/>
        <v>0</v>
      </c>
      <c r="Q100" s="56" t="str">
        <f t="shared" si="12"/>
        <v/>
      </c>
      <c r="R100" s="56" t="str">
        <f t="shared" si="12"/>
        <v/>
      </c>
      <c r="S100" s="56" t="str">
        <f t="shared" si="12"/>
        <v/>
      </c>
      <c r="T100" s="56" t="str">
        <f t="shared" si="12"/>
        <v/>
      </c>
    </row>
    <row r="101" spans="1:20" s="1" customFormat="1" ht="43.5" x14ac:dyDescent="0.35">
      <c r="A101" s="59">
        <v>0</v>
      </c>
      <c r="B101" s="424"/>
      <c r="C101" s="145">
        <f>IF(ISBLANK('action list'!D94),"",'action list'!D94)</f>
        <v>4</v>
      </c>
      <c r="D101" s="146" t="str">
        <f>VLOOKUP(G101,'action list'!A:G,7,FALSE)</f>
        <v>relevant</v>
      </c>
      <c r="E101" s="147" t="str">
        <f>IF(ISBLANK('action list'!F94),"",'action list'!F94)</f>
        <v>LEA</v>
      </c>
      <c r="F101" s="146" t="str">
        <f>IF(ISBLANK('action list'!C94),"",'action list'!C94)</f>
        <v>C</v>
      </c>
      <c r="G101" s="147" t="str">
        <f>IF(ISBLANK('action list'!A94),"",'action list'!A94)</f>
        <v>LEA003C</v>
      </c>
      <c r="H101" s="381" t="str">
        <f>IF(LEN(G101)=7,VLOOKUP(G101,'action list'!A:R,18,FALSE),"")</f>
        <v>To what extent are key members/staff able to take over other duties in case this is required?</v>
      </c>
      <c r="I101" s="148"/>
      <c r="J101" s="401">
        <v>0</v>
      </c>
      <c r="K101" s="149" t="str">
        <f>IF(F101="C",VLOOKUP(G101,'action list'!A:Z,26,FALSE),IF(F101="T","(yes or no)",""))</f>
        <v>To a low extent. Key personnel specialise in their own fields; illness or departure results in knowledge gaps; To a moderate extent. Ad hoc knowledge sharing between key personnel ; To a high extent. Each key function is covered by at least one backup person, formal training programme in place</v>
      </c>
      <c r="L101" s="376"/>
      <c r="M101" s="56" t="str">
        <f t="shared" si="12"/>
        <v/>
      </c>
      <c r="N101" s="56" t="str">
        <f t="shared" si="12"/>
        <v/>
      </c>
      <c r="O101" s="56" t="str">
        <f t="shared" si="12"/>
        <v/>
      </c>
      <c r="P101" s="56" t="str">
        <f t="shared" si="12"/>
        <v/>
      </c>
      <c r="Q101" s="56" t="str">
        <f t="shared" si="12"/>
        <v/>
      </c>
      <c r="R101" s="56" t="str">
        <f t="shared" si="12"/>
        <v/>
      </c>
      <c r="S101" s="56" t="str">
        <f t="shared" si="12"/>
        <v/>
      </c>
      <c r="T101" s="56">
        <f t="shared" si="12"/>
        <v>0</v>
      </c>
    </row>
    <row r="102" spans="1:20" s="1" customFormat="1" ht="29" x14ac:dyDescent="0.35">
      <c r="A102" s="59">
        <v>0</v>
      </c>
      <c r="B102" s="424"/>
      <c r="C102" s="145">
        <f>IF(ISBLANK('action list'!D95),"",'action list'!D95)</f>
        <v>3</v>
      </c>
      <c r="D102" s="146" t="str">
        <f>VLOOKUP(G102,'action list'!A:G,7,FALSE)</f>
        <v>relevant</v>
      </c>
      <c r="E102" s="147" t="str">
        <f>IF(ISBLANK('action list'!F95),"",'action list'!F95)</f>
        <v>LEA</v>
      </c>
      <c r="F102" s="146" t="str">
        <f>IF(ISBLANK('action list'!C95),"",'action list'!C95)</f>
        <v>C</v>
      </c>
      <c r="G102" s="147" t="str">
        <f>IF(ISBLANK('action list'!A95),"",'action list'!A95)</f>
        <v>LEA004C</v>
      </c>
      <c r="H102" s="381" t="str">
        <f>IF(LEN(G102)=7,VLOOKUP(G102,'action list'!A:R,18,FALSE),"")</f>
        <v>To what extent do key personnel coach REC members?</v>
      </c>
      <c r="I102" s="148"/>
      <c r="J102" s="401">
        <v>0</v>
      </c>
      <c r="K102" s="149" t="str">
        <f>IF(F102="C",VLOOKUP(G102,'action list'!A:Z,26,FALSE),IF(F102="T","(yes or no)",""))</f>
        <v>To a low extent. Key personnel do not coach members; To a moderate extent. Ad hoc coaching occurs; To a high extent. A dedicated coaching programme is in place</v>
      </c>
      <c r="L102" s="376"/>
      <c r="M102" s="56" t="str">
        <f t="shared" si="12"/>
        <v/>
      </c>
      <c r="N102" s="56" t="str">
        <f t="shared" si="12"/>
        <v/>
      </c>
      <c r="O102" s="56" t="str">
        <f t="shared" si="12"/>
        <v/>
      </c>
      <c r="P102" s="56" t="str">
        <f t="shared" si="12"/>
        <v/>
      </c>
      <c r="Q102" s="56" t="str">
        <f t="shared" si="12"/>
        <v/>
      </c>
      <c r="R102" s="56">
        <f t="shared" si="12"/>
        <v>0</v>
      </c>
      <c r="S102" s="56" t="str">
        <f t="shared" si="12"/>
        <v/>
      </c>
      <c r="T102" s="56" t="str">
        <f t="shared" si="12"/>
        <v/>
      </c>
    </row>
    <row r="103" spans="1:20" s="1" customFormat="1" ht="21" x14ac:dyDescent="0.35">
      <c r="A103" s="59">
        <v>0</v>
      </c>
      <c r="B103" s="424"/>
      <c r="C103" s="145">
        <f>IF(ISBLANK('action list'!D96),"",'action list'!D96)</f>
        <v>3</v>
      </c>
      <c r="D103" s="146" t="str">
        <f>VLOOKUP(G103,'action list'!A:G,7,FALSE)</f>
        <v>relevant</v>
      </c>
      <c r="E103" s="147" t="str">
        <f>IF(ISBLANK('action list'!F96),"",'action list'!F96)</f>
        <v>LEA</v>
      </c>
      <c r="F103" s="146" t="str">
        <f>IF(ISBLANK('action list'!C96),"",'action list'!C96)</f>
        <v>C</v>
      </c>
      <c r="G103" s="147" t="str">
        <f>IF(ISBLANK('action list'!A96),"",'action list'!A96)</f>
        <v>LEA005C</v>
      </c>
      <c r="H103" s="381" t="str">
        <f>IF(LEN(G103)=7,VLOOKUP(G103,'action list'!A:R,18,FALSE),"")</f>
        <v>Does the REC promote the principles of the Community Energy movement in external events to a larger audience?</v>
      </c>
      <c r="I103" s="148"/>
      <c r="J103" s="401">
        <v>0</v>
      </c>
      <c r="K103" s="149" t="str">
        <f>IF(F103="C",VLOOKUP(G103,'action list'!A:Z,26,FALSE),IF(F103="T","(yes or no)",""))</f>
        <v>To a low extent; To a moderate extent; To a high extent</v>
      </c>
      <c r="L103" s="376"/>
      <c r="M103" s="56" t="str">
        <f t="shared" si="12"/>
        <v/>
      </c>
      <c r="N103" s="56" t="str">
        <f t="shared" si="12"/>
        <v/>
      </c>
      <c r="O103" s="56" t="str">
        <f t="shared" si="12"/>
        <v/>
      </c>
      <c r="P103" s="56" t="str">
        <f t="shared" si="12"/>
        <v/>
      </c>
      <c r="Q103" s="56" t="str">
        <f t="shared" si="12"/>
        <v/>
      </c>
      <c r="R103" s="56">
        <f t="shared" si="12"/>
        <v>0</v>
      </c>
      <c r="S103" s="56" t="str">
        <f t="shared" si="12"/>
        <v/>
      </c>
      <c r="T103" s="56" t="str">
        <f t="shared" si="12"/>
        <v/>
      </c>
    </row>
    <row r="104" spans="1:20" s="1" customFormat="1" ht="29" x14ac:dyDescent="0.35">
      <c r="A104" s="59">
        <v>0</v>
      </c>
      <c r="B104" s="424"/>
      <c r="C104" s="145">
        <f>IF(ISBLANK('action list'!D97),"",'action list'!D97)</f>
        <v>4</v>
      </c>
      <c r="D104" s="146" t="str">
        <f>VLOOKUP(G104,'action list'!A:G,7,FALSE)</f>
        <v>relevant</v>
      </c>
      <c r="E104" s="147" t="str">
        <f>IF(ISBLANK('action list'!F97),"",'action list'!F97)</f>
        <v>LEA</v>
      </c>
      <c r="F104" s="146" t="str">
        <f>IF(ISBLANK('action list'!C97),"",'action list'!C97)</f>
        <v>C</v>
      </c>
      <c r="G104" s="147" t="str">
        <f>IF(ISBLANK('action list'!A97),"",'action list'!A97)</f>
        <v>LEA006C</v>
      </c>
      <c r="H104" s="381" t="str">
        <f>IF(LEN(G104)=7,VLOOKUP(G104,'action list'!A:R,18,FALSE),"")</f>
        <v>To what extent are knowledge and experiences gained shared with other RECs?</v>
      </c>
      <c r="I104" s="148"/>
      <c r="J104" s="401">
        <v>0</v>
      </c>
      <c r="K104" s="149" t="str">
        <f>IF(F104="C",VLOOKUP(G104,'action list'!A:Z,26,FALSE),IF(F104="T","(yes or no)",""))</f>
        <v>Not or hardly shared; Shared with one or a limited amount of other RECs; Shared intensively with a farily large number of RECs, who adopt the knowledge and experiences shared by us.</v>
      </c>
      <c r="L104" s="376"/>
      <c r="M104" s="56" t="str">
        <f t="shared" si="12"/>
        <v/>
      </c>
      <c r="N104" s="56" t="str">
        <f t="shared" si="12"/>
        <v/>
      </c>
      <c r="O104" s="56" t="str">
        <f t="shared" si="12"/>
        <v/>
      </c>
      <c r="P104" s="56" t="str">
        <f t="shared" si="12"/>
        <v/>
      </c>
      <c r="Q104" s="56" t="str">
        <f t="shared" si="12"/>
        <v/>
      </c>
      <c r="R104" s="56" t="str">
        <f t="shared" si="12"/>
        <v/>
      </c>
      <c r="S104" s="56" t="str">
        <f t="shared" si="12"/>
        <v/>
      </c>
      <c r="T104" s="56">
        <f t="shared" si="12"/>
        <v>0</v>
      </c>
    </row>
    <row r="105" spans="1:20" s="1" customFormat="1" ht="29" x14ac:dyDescent="0.35">
      <c r="A105" s="59">
        <v>0</v>
      </c>
      <c r="B105" s="424"/>
      <c r="C105" s="77">
        <f>IF(ISBLANK('action list'!D98),"",'action list'!D98)</f>
        <v>4</v>
      </c>
      <c r="D105" s="11" t="str">
        <f>VLOOKUP(G105,'action list'!A:G,7,FALSE)</f>
        <v>relevant</v>
      </c>
      <c r="E105" s="10" t="str">
        <f>IF(ISBLANK('action list'!F98),"",'action list'!F98)</f>
        <v>LEA</v>
      </c>
      <c r="F105" s="11" t="str">
        <f>IF(ISBLANK('action list'!C98),"",'action list'!C98)</f>
        <v>C</v>
      </c>
      <c r="G105" s="10" t="str">
        <f>IF(ISBLANK('action list'!A98),"",'action list'!A98)</f>
        <v>LEA007C</v>
      </c>
      <c r="H105" s="380" t="str">
        <f>IF(LEN(G105)=7,VLOOKUP(G105,'action list'!A:R,18,FALSE),"")</f>
        <v>To what extent is the REC's shared vision still up to date?</v>
      </c>
      <c r="I105" s="65"/>
      <c r="J105" s="94">
        <v>0</v>
      </c>
      <c r="K105" s="132" t="str">
        <f>IF(F105="C",VLOOKUP(G105,'action list'!A:Z,26,FALSE),IF(F105="T","(yes or no)",""))</f>
        <v>To a low extent. The REC's shared vision has not been updated.; To a moderate extent. The REC's shared vision is in the process of being updated.; To a high extent. The REC's shared vision is regularly updated.</v>
      </c>
      <c r="L105" s="376"/>
      <c r="M105" s="56" t="str">
        <f t="shared" si="12"/>
        <v/>
      </c>
      <c r="N105" s="56" t="str">
        <f t="shared" si="12"/>
        <v/>
      </c>
      <c r="O105" s="56" t="str">
        <f t="shared" si="12"/>
        <v/>
      </c>
      <c r="P105" s="56" t="str">
        <f t="shared" si="12"/>
        <v/>
      </c>
      <c r="Q105" s="56" t="str">
        <f t="shared" si="12"/>
        <v/>
      </c>
      <c r="R105" s="56" t="str">
        <f t="shared" si="12"/>
        <v/>
      </c>
      <c r="S105" s="56" t="str">
        <f t="shared" si="12"/>
        <v/>
      </c>
      <c r="T105" s="56">
        <f t="shared" si="12"/>
        <v>0</v>
      </c>
    </row>
    <row r="106" spans="1:20" s="1" customFormat="1" ht="43.5" x14ac:dyDescent="0.35">
      <c r="A106" s="59">
        <v>0</v>
      </c>
      <c r="B106" s="424"/>
      <c r="C106" s="77">
        <f>IF(ISBLANK('action list'!D99),"",'action list'!D99)</f>
        <v>2</v>
      </c>
      <c r="D106" s="11" t="str">
        <f>VLOOKUP(G106,'action list'!A:G,7,FALSE)</f>
        <v>relevant</v>
      </c>
      <c r="E106" s="10" t="str">
        <f>IF(ISBLANK('action list'!F99),"",'action list'!F99)</f>
        <v>LEA</v>
      </c>
      <c r="F106" s="11" t="str">
        <f>IF(ISBLANK('action list'!C99),"",'action list'!C99)</f>
        <v>C</v>
      </c>
      <c r="G106" s="10" t="str">
        <f>IF(ISBLANK('action list'!A99),"",'action list'!A99)</f>
        <v>LEA008C</v>
      </c>
      <c r="H106" s="380" t="str">
        <f>IF(LEN(G106)=7,VLOOKUP(G106,'action list'!A:R,18,FALSE),"")</f>
        <v>To what extent is the REC supported by intermediary agents or the capacity building platforms they operate?</v>
      </c>
      <c r="I106" s="65"/>
      <c r="J106" s="94">
        <v>0</v>
      </c>
      <c r="K106" s="132" t="str">
        <f>IF(F106="C",VLOOKUP(G106,'action list'!A:Z,26,FALSE),IF(F106="T","(yes or no)",""))</f>
        <v>To a low extent. There is no use of intermediary agents or the capacity building platforms they operate.; To a moderate extent. There is limited support by intermediary agents or the capacity building platforms they operate.; To a high extent. There is Intensive support by intermediary agents or the capacity building platforms they operate.</v>
      </c>
      <c r="L106" s="376"/>
      <c r="M106" s="56" t="str">
        <f t="shared" si="12"/>
        <v/>
      </c>
      <c r="N106" s="56" t="str">
        <f t="shared" si="12"/>
        <v/>
      </c>
      <c r="O106" s="56" t="str">
        <f t="shared" si="12"/>
        <v/>
      </c>
      <c r="P106" s="56">
        <f t="shared" si="12"/>
        <v>0</v>
      </c>
      <c r="Q106" s="56" t="str">
        <f t="shared" si="12"/>
        <v/>
      </c>
      <c r="R106" s="56" t="str">
        <f t="shared" si="12"/>
        <v/>
      </c>
      <c r="S106" s="56" t="str">
        <f t="shared" si="12"/>
        <v/>
      </c>
      <c r="T106" s="56" t="str">
        <f t="shared" si="12"/>
        <v/>
      </c>
    </row>
    <row r="107" spans="1:20" s="1" customFormat="1" ht="29" x14ac:dyDescent="0.35">
      <c r="A107" s="59">
        <v>0</v>
      </c>
      <c r="B107" s="424"/>
      <c r="C107" s="77">
        <f>IF(ISBLANK('action list'!D100),"",'action list'!D100)</f>
        <v>2</v>
      </c>
      <c r="D107" s="11" t="str">
        <f>VLOOKUP(G107,'action list'!A:G,7,FALSE)</f>
        <v>relevant</v>
      </c>
      <c r="E107" s="10" t="str">
        <f>IF(ISBLANK('action list'!F100),"",'action list'!F100)</f>
        <v>LEA</v>
      </c>
      <c r="F107" s="11" t="str">
        <f>IF(ISBLANK('action list'!C100),"",'action list'!C100)</f>
        <v>C</v>
      </c>
      <c r="G107" s="10" t="str">
        <f>IF(ISBLANK('action list'!A100),"",'action list'!A100)</f>
        <v>LEA010C</v>
      </c>
      <c r="H107" s="380" t="str">
        <f>IF(LEN(G107)=7,VLOOKUP(G107,'action list'!A:R,18,FALSE),"")</f>
        <v>Are (serious) games or gaming tools being used?</v>
      </c>
      <c r="I107" s="65"/>
      <c r="J107" s="94">
        <v>0</v>
      </c>
      <c r="K107" s="132" t="str">
        <f>IF(F107="C",VLOOKUP(G107,'action list'!A:Z,26,FALSE),IF(F107="T","(yes or no)",""))</f>
        <v>(Serious) games or gaming tools are not used by the REC; (Serious) games or gaming tools are sometimes used by the REC; (Serious) games or gaming tools are frequently used by the REC</v>
      </c>
      <c r="L107" s="376"/>
      <c r="M107" s="56" t="str">
        <f t="shared" ref="M107:T115" si="13">IF(AND($C107=_xlfn.NUMBERVALUE(LEFT(M$10,1)),$F107=RIGHT(M$10,1)),$J107,"")</f>
        <v/>
      </c>
      <c r="N107" s="56" t="str">
        <f t="shared" si="13"/>
        <v/>
      </c>
      <c r="O107" s="56" t="str">
        <f t="shared" si="13"/>
        <v/>
      </c>
      <c r="P107" s="56">
        <f t="shared" si="13"/>
        <v>0</v>
      </c>
      <c r="Q107" s="56" t="str">
        <f t="shared" si="13"/>
        <v/>
      </c>
      <c r="R107" s="56" t="str">
        <f t="shared" si="13"/>
        <v/>
      </c>
      <c r="S107" s="56" t="str">
        <f t="shared" si="13"/>
        <v/>
      </c>
      <c r="T107" s="56" t="str">
        <f t="shared" si="13"/>
        <v/>
      </c>
    </row>
    <row r="108" spans="1:20" s="1" customFormat="1" ht="43.5" x14ac:dyDescent="0.35">
      <c r="A108" s="59">
        <v>0</v>
      </c>
      <c r="B108" s="424"/>
      <c r="C108" s="77">
        <f>IF(ISBLANK('action list'!D101),"",'action list'!D101)</f>
        <v>3</v>
      </c>
      <c r="D108" s="11" t="str">
        <f>VLOOKUP(G108,'action list'!A:G,7,FALSE)</f>
        <v>relevant</v>
      </c>
      <c r="E108" s="10" t="str">
        <f>IF(ISBLANK('action list'!F101),"",'action list'!F101)</f>
        <v>LEA</v>
      </c>
      <c r="F108" s="11" t="str">
        <f>IF(ISBLANK('action list'!C101),"",'action list'!C101)</f>
        <v>C</v>
      </c>
      <c r="G108" s="10" t="str">
        <f>IF(ISBLANK('action list'!A101),"",'action list'!A101)</f>
        <v>LEA011C</v>
      </c>
      <c r="H108" s="380" t="str">
        <f>IF(LEN(G108)=7,VLOOKUP(G108,'action list'!A:R,18,FALSE),"")</f>
        <v>To what extent is reflexive learning embedded in the REC's strategy and operations?</v>
      </c>
      <c r="I108" s="65"/>
      <c r="J108" s="94">
        <v>0</v>
      </c>
      <c r="K108" s="132" t="str">
        <f>IF(F108="C",VLOOKUP(G108,'action list'!A:Z,26,FALSE),IF(F108="T","(yes or no)",""))</f>
        <v>To a low extent. No reflexive learning on own organizational development and projects; To a moderate extent. Limited reflective discussion and associated learning on own organizational development and projects.; To a high extent. Frequest reflection on own peformance, cititical feedback and disussion and learning on own organizational development and projects.</v>
      </c>
      <c r="L108" s="376"/>
      <c r="M108" s="56" t="str">
        <f t="shared" si="13"/>
        <v/>
      </c>
      <c r="N108" s="56" t="str">
        <f t="shared" si="13"/>
        <v/>
      </c>
      <c r="O108" s="56" t="str">
        <f t="shared" si="13"/>
        <v/>
      </c>
      <c r="P108" s="56" t="str">
        <f t="shared" si="13"/>
        <v/>
      </c>
      <c r="Q108" s="56" t="str">
        <f t="shared" si="13"/>
        <v/>
      </c>
      <c r="R108" s="56">
        <f t="shared" si="13"/>
        <v>0</v>
      </c>
      <c r="S108" s="56" t="str">
        <f t="shared" si="13"/>
        <v/>
      </c>
      <c r="T108" s="56" t="str">
        <f t="shared" si="13"/>
        <v/>
      </c>
    </row>
    <row r="109" spans="1:20" s="1" customFormat="1" ht="43.5" x14ac:dyDescent="0.35">
      <c r="A109" s="59">
        <v>0</v>
      </c>
      <c r="B109" s="424"/>
      <c r="C109" s="77">
        <f>IF(ISBLANK('action list'!D102),"",'action list'!D102)</f>
        <v>3</v>
      </c>
      <c r="D109" s="11" t="str">
        <f>VLOOKUP(G109,'action list'!A:G,7,FALSE)</f>
        <v>relevant</v>
      </c>
      <c r="E109" s="10" t="str">
        <f>IF(ISBLANK('action list'!F102),"",'action list'!F102)</f>
        <v>LEA</v>
      </c>
      <c r="F109" s="11" t="str">
        <f>IF(ISBLANK('action list'!C102),"",'action list'!C102)</f>
        <v>C</v>
      </c>
      <c r="G109" s="10" t="str">
        <f>IF(ISBLANK('action list'!A102),"",'action list'!A102)</f>
        <v>LEA012C</v>
      </c>
      <c r="H109" s="380" t="str">
        <f>IF(LEN(G109)=7,VLOOKUP(G109,'action list'!A:R,18,FALSE),"")</f>
        <v>To what extent is there collaboration between research institutes and the REC to foster (mutual) research and learning?</v>
      </c>
      <c r="I109" s="65"/>
      <c r="J109" s="94">
        <v>0</v>
      </c>
      <c r="K109" s="132" t="str">
        <f>IF(F109="C",VLOOKUP(G109,'action list'!A:Z,26,FALSE),IF(F109="T","(yes or no)",""))</f>
        <v>To a low extent. Hardly or no collaboration ; To a moderate extent. Some, passive collaboration, (a couple of times a year with the research institute taking the iniaitive, in case of graduation projects or research project development).; To a high extent. Intensive collaboration (at least monthly), and with clear mutual benefits.</v>
      </c>
      <c r="L109" s="376"/>
      <c r="M109" s="56" t="str">
        <f t="shared" si="13"/>
        <v/>
      </c>
      <c r="N109" s="56" t="str">
        <f t="shared" si="13"/>
        <v/>
      </c>
      <c r="O109" s="56" t="str">
        <f t="shared" si="13"/>
        <v/>
      </c>
      <c r="P109" s="56" t="str">
        <f t="shared" si="13"/>
        <v/>
      </c>
      <c r="Q109" s="56" t="str">
        <f t="shared" si="13"/>
        <v/>
      </c>
      <c r="R109" s="56">
        <f t="shared" si="13"/>
        <v>0</v>
      </c>
      <c r="S109" s="56" t="str">
        <f t="shared" si="13"/>
        <v/>
      </c>
      <c r="T109" s="56" t="str">
        <f t="shared" si="13"/>
        <v/>
      </c>
    </row>
    <row r="110" spans="1:20" s="1" customFormat="1" ht="21" x14ac:dyDescent="0.35">
      <c r="A110" s="59">
        <v>0</v>
      </c>
      <c r="B110" s="424"/>
      <c r="C110" s="77">
        <f>IF(ISBLANK('action list'!D103),"",'action list'!D103)</f>
        <v>4</v>
      </c>
      <c r="D110" s="11" t="str">
        <f>VLOOKUP(G110,'action list'!A:G,7,FALSE)</f>
        <v>relevant</v>
      </c>
      <c r="E110" s="10" t="str">
        <f>IF(ISBLANK('action list'!F103),"",'action list'!F103)</f>
        <v>LEA</v>
      </c>
      <c r="F110" s="11" t="str">
        <f>IF(ISBLANK('action list'!C103),"",'action list'!C103)</f>
        <v>T</v>
      </c>
      <c r="G110" s="10" t="str">
        <f>IF(ISBLANK('action list'!A103),"",'action list'!A103)</f>
        <v>LEA013T</v>
      </c>
      <c r="H110" s="380" t="str">
        <f>IF(LEN(G110)=7,VLOOKUP(G110,'action list'!A:R,18,FALSE),"")</f>
        <v>Does your energy collective (or cooperative) have one or more replication sites?</v>
      </c>
      <c r="I110" s="65">
        <v>0</v>
      </c>
      <c r="J110" s="94">
        <f t="shared" si="9"/>
        <v>0</v>
      </c>
      <c r="K110" s="132" t="str">
        <f>IF(F110="C",VLOOKUP(G110,'action list'!A:Z,26,FALSE),IF(F110="T","(yes or no)",""))</f>
        <v>(yes or no)</v>
      </c>
      <c r="L110" s="376"/>
      <c r="M110" s="56" t="str">
        <f t="shared" si="13"/>
        <v/>
      </c>
      <c r="N110" s="56" t="str">
        <f t="shared" si="13"/>
        <v/>
      </c>
      <c r="O110" s="56" t="str">
        <f t="shared" si="13"/>
        <v/>
      </c>
      <c r="P110" s="56" t="str">
        <f t="shared" si="13"/>
        <v/>
      </c>
      <c r="Q110" s="56" t="str">
        <f t="shared" si="13"/>
        <v/>
      </c>
      <c r="R110" s="56" t="str">
        <f t="shared" si="13"/>
        <v/>
      </c>
      <c r="S110" s="56">
        <f t="shared" si="13"/>
        <v>0</v>
      </c>
      <c r="T110" s="56" t="str">
        <f t="shared" si="13"/>
        <v/>
      </c>
    </row>
    <row r="111" spans="1:20" s="1" customFormat="1" ht="21" x14ac:dyDescent="0.35">
      <c r="A111" s="59">
        <v>0</v>
      </c>
      <c r="B111" s="424"/>
      <c r="C111" s="77">
        <f>IF(ISBLANK('action list'!D104),"",'action list'!D104)</f>
        <v>2</v>
      </c>
      <c r="D111" s="11" t="str">
        <f>VLOOKUP(G111,'action list'!A:G,7,FALSE)</f>
        <v>relevant</v>
      </c>
      <c r="E111" s="10" t="str">
        <f>IF(ISBLANK('action list'!F104),"",'action list'!F104)</f>
        <v>LEA</v>
      </c>
      <c r="F111" s="11" t="str">
        <f>IF(ISBLANK('action list'!C104),"",'action list'!C104)</f>
        <v>T</v>
      </c>
      <c r="G111" s="10" t="str">
        <f>IF(ISBLANK('action list'!A104),"",'action list'!A104)</f>
        <v>LEA014T</v>
      </c>
      <c r="H111" s="380" t="str">
        <f>IF(LEN(G111)=7,VLOOKUP(G111,'action list'!A:R,18,FALSE),"")</f>
        <v>Does your energy collective use services from the (REScoop.eu or other community energy) mentor network?</v>
      </c>
      <c r="I111" s="65">
        <v>0</v>
      </c>
      <c r="J111" s="94">
        <f t="shared" si="9"/>
        <v>0</v>
      </c>
      <c r="K111" s="132" t="str">
        <f>IF(F111="C",VLOOKUP(G111,'action list'!A:Z,26,FALSE),IF(F111="T","(yes or no)",""))</f>
        <v>(yes or no)</v>
      </c>
      <c r="L111" s="376"/>
      <c r="M111" s="56" t="str">
        <f t="shared" si="13"/>
        <v/>
      </c>
      <c r="N111" s="56" t="str">
        <f t="shared" si="13"/>
        <v/>
      </c>
      <c r="O111" s="56">
        <f t="shared" si="13"/>
        <v>0</v>
      </c>
      <c r="P111" s="56" t="str">
        <f t="shared" si="13"/>
        <v/>
      </c>
      <c r="Q111" s="56" t="str">
        <f t="shared" si="13"/>
        <v/>
      </c>
      <c r="R111" s="56" t="str">
        <f t="shared" si="13"/>
        <v/>
      </c>
      <c r="S111" s="56" t="str">
        <f t="shared" si="13"/>
        <v/>
      </c>
      <c r="T111" s="56" t="str">
        <f t="shared" si="13"/>
        <v/>
      </c>
    </row>
    <row r="112" spans="1:20" s="1" customFormat="1" ht="21" x14ac:dyDescent="0.35">
      <c r="A112" s="59">
        <v>0</v>
      </c>
      <c r="B112" s="425"/>
      <c r="C112" s="77">
        <f>IF(ISBLANK('action list'!D105),"",'action list'!D105)</f>
        <v>2</v>
      </c>
      <c r="D112" s="11" t="str">
        <f>VLOOKUP(G112,'action list'!A:G,7,FALSE)</f>
        <v>relevant</v>
      </c>
      <c r="E112" s="10" t="str">
        <f>IF(ISBLANK('action list'!F105),"",'action list'!F105)</f>
        <v>LEA</v>
      </c>
      <c r="F112" s="11" t="str">
        <f>IF(ISBLANK('action list'!C105),"",'action list'!C105)</f>
        <v>T</v>
      </c>
      <c r="G112" s="10" t="str">
        <f>IF(ISBLANK('action list'!A105),"",'action list'!A105)</f>
        <v>LEA015T</v>
      </c>
      <c r="H112" s="380" t="str">
        <f>IF(LEN(G112)=7,VLOOKUP(G112,'action list'!A:R,18,FALSE),"")</f>
        <v>Does your energy collective use online media (e.g., MOOCs) for learning or training purposes?</v>
      </c>
      <c r="I112" s="65">
        <v>0</v>
      </c>
      <c r="J112" s="94">
        <f t="shared" si="9"/>
        <v>0</v>
      </c>
      <c r="K112" s="132" t="str">
        <f>IF(F112="C",VLOOKUP(G112,'action list'!A:Z,26,FALSE),IF(F112="T","(yes or no)",""))</f>
        <v>(yes or no)</v>
      </c>
      <c r="L112" s="376"/>
      <c r="M112" s="56" t="str">
        <f t="shared" si="13"/>
        <v/>
      </c>
      <c r="N112" s="56" t="str">
        <f t="shared" si="13"/>
        <v/>
      </c>
      <c r="O112" s="56">
        <f t="shared" si="13"/>
        <v>0</v>
      </c>
      <c r="P112" s="56" t="str">
        <f t="shared" si="13"/>
        <v/>
      </c>
      <c r="Q112" s="56" t="str">
        <f t="shared" si="13"/>
        <v/>
      </c>
      <c r="R112" s="56" t="str">
        <f t="shared" si="13"/>
        <v/>
      </c>
      <c r="S112" s="56" t="str">
        <f t="shared" si="13"/>
        <v/>
      </c>
      <c r="T112" s="56" t="str">
        <f t="shared" si="13"/>
        <v/>
      </c>
    </row>
    <row r="113" spans="1:20" s="1" customFormat="1" ht="21" x14ac:dyDescent="0.35">
      <c r="A113" s="59">
        <v>0</v>
      </c>
      <c r="B113" s="422" t="s">
        <v>521</v>
      </c>
      <c r="C113" s="77">
        <f>IF(ISBLANK('action list'!D106),"",'action list'!D106)</f>
        <v>2</v>
      </c>
      <c r="D113" s="11" t="str">
        <f>VLOOKUP(G113,'action list'!A:G,7,FALSE)</f>
        <v>relevant</v>
      </c>
      <c r="E113" s="10" t="str">
        <f>IF(ISBLANK('action list'!F106),"",'action list'!F106)</f>
        <v>SDE</v>
      </c>
      <c r="F113" s="11" t="str">
        <f>IF(ISBLANK('action list'!C106),"",'action list'!C106)</f>
        <v>T</v>
      </c>
      <c r="G113" s="10" t="str">
        <f>IF(ISBLANK('action list'!A106),"",'action list'!A106)</f>
        <v>SDE001T</v>
      </c>
      <c r="H113" s="380" t="str">
        <f>IF(LEN(G113)=7,VLOOKUP(G113,'action list'!A:R,18,FALSE),"")</f>
        <v>Are all income levels of the local community represented in the membership list?</v>
      </c>
      <c r="I113" s="65">
        <v>0</v>
      </c>
      <c r="J113" s="94">
        <f t="shared" si="9"/>
        <v>0</v>
      </c>
      <c r="K113" s="132" t="str">
        <f>IF(F113="C",VLOOKUP(G113,'action list'!A:Z,26,FALSE),IF(F113="T","(yes or no)",""))</f>
        <v>(yes or no)</v>
      </c>
      <c r="L113" s="376"/>
      <c r="M113" s="56" t="str">
        <f t="shared" si="13"/>
        <v/>
      </c>
      <c r="N113" s="56" t="str">
        <f t="shared" si="13"/>
        <v/>
      </c>
      <c r="O113" s="56">
        <f t="shared" si="13"/>
        <v>0</v>
      </c>
      <c r="P113" s="56" t="str">
        <f t="shared" si="13"/>
        <v/>
      </c>
      <c r="Q113" s="56" t="str">
        <f t="shared" si="13"/>
        <v/>
      </c>
      <c r="R113" s="56" t="str">
        <f t="shared" si="13"/>
        <v/>
      </c>
      <c r="S113" s="56" t="str">
        <f t="shared" si="13"/>
        <v/>
      </c>
      <c r="T113" s="56" t="str">
        <f t="shared" si="13"/>
        <v/>
      </c>
    </row>
    <row r="114" spans="1:20" s="1" customFormat="1" ht="21" x14ac:dyDescent="0.35">
      <c r="A114" s="59">
        <v>0</v>
      </c>
      <c r="B114" s="422"/>
      <c r="C114" s="77">
        <f>IF(ISBLANK('action list'!D107),"",'action list'!D107)</f>
        <v>2</v>
      </c>
      <c r="D114" s="11" t="str">
        <f>VLOOKUP(G114,'action list'!A:G,7,FALSE)</f>
        <v>relevant</v>
      </c>
      <c r="E114" s="10" t="str">
        <f>IF(ISBLANK('action list'!F107),"",'action list'!F107)</f>
        <v>SDE</v>
      </c>
      <c r="F114" s="11" t="str">
        <f>IF(ISBLANK('action list'!C107),"",'action list'!C107)</f>
        <v>T</v>
      </c>
      <c r="G114" s="10" t="str">
        <f>IF(ISBLANK('action list'!A107),"",'action list'!A107)</f>
        <v>SDE002T</v>
      </c>
      <c r="H114" s="380" t="str">
        <f>IF(LEN(G114)=7,VLOOKUP(G114,'action list'!A:R,18,FALSE),"")</f>
        <v>Are all age levels of the local community represented and balanced in the membership list?</v>
      </c>
      <c r="I114" s="65">
        <v>0</v>
      </c>
      <c r="J114" s="94">
        <f t="shared" si="9"/>
        <v>0</v>
      </c>
      <c r="K114" s="132" t="str">
        <f>IF(F114="C",VLOOKUP(G114,'action list'!A:Z,26,FALSE),IF(F114="T","(yes or no)",""))</f>
        <v>(yes or no)</v>
      </c>
      <c r="L114" s="376"/>
      <c r="M114" s="56" t="str">
        <f t="shared" si="13"/>
        <v/>
      </c>
      <c r="N114" s="56" t="str">
        <f t="shared" si="13"/>
        <v/>
      </c>
      <c r="O114" s="56">
        <f t="shared" si="13"/>
        <v>0</v>
      </c>
      <c r="P114" s="56" t="str">
        <f t="shared" si="13"/>
        <v/>
      </c>
      <c r="Q114" s="56" t="str">
        <f t="shared" si="13"/>
        <v/>
      </c>
      <c r="R114" s="56" t="str">
        <f t="shared" si="13"/>
        <v/>
      </c>
      <c r="S114" s="56" t="str">
        <f t="shared" si="13"/>
        <v/>
      </c>
      <c r="T114" s="56" t="str">
        <f t="shared" si="13"/>
        <v/>
      </c>
    </row>
    <row r="115" spans="1:20" s="1" customFormat="1" ht="21" x14ac:dyDescent="0.35">
      <c r="A115" s="59">
        <v>0</v>
      </c>
      <c r="B115" s="422"/>
      <c r="C115" s="77">
        <f>IF(ISBLANK('action list'!D108),"",'action list'!D108)</f>
        <v>2</v>
      </c>
      <c r="D115" s="11" t="str">
        <f>VLOOKUP(G115,'action list'!A:G,7,FALSE)</f>
        <v>relevant</v>
      </c>
      <c r="E115" s="10" t="str">
        <f>IF(ISBLANK('action list'!F108),"",'action list'!F108)</f>
        <v>SDE</v>
      </c>
      <c r="F115" s="11" t="str">
        <f>IF(ISBLANK('action list'!C108),"",'action list'!C108)</f>
        <v>T</v>
      </c>
      <c r="G115" s="10" t="str">
        <f>IF(ISBLANK('action list'!A108),"",'action list'!A108)</f>
        <v>SDE003T</v>
      </c>
      <c r="H115" s="380" t="str">
        <f>IF(LEN(G115)=7,VLOOKUP(G115,'action list'!A:R,18,FALSE),"")</f>
        <v>Are all ethnic backgrounds of the local community represented in the membership list?</v>
      </c>
      <c r="I115" s="65">
        <v>0</v>
      </c>
      <c r="J115" s="94">
        <f t="shared" si="9"/>
        <v>0</v>
      </c>
      <c r="K115" s="132" t="str">
        <f>IF(F115="C",VLOOKUP(G115,'action list'!A:Z,26,FALSE),IF(F115="T","(yes or no)",""))</f>
        <v>(yes or no)</v>
      </c>
      <c r="L115" s="376"/>
      <c r="M115" s="56" t="str">
        <f t="shared" si="13"/>
        <v/>
      </c>
      <c r="N115" s="56" t="str">
        <f t="shared" si="13"/>
        <v/>
      </c>
      <c r="O115" s="56">
        <f t="shared" si="13"/>
        <v>0</v>
      </c>
      <c r="P115" s="56" t="str">
        <f t="shared" si="13"/>
        <v/>
      </c>
      <c r="Q115" s="56" t="str">
        <f t="shared" si="13"/>
        <v/>
      </c>
      <c r="R115" s="56" t="str">
        <f t="shared" si="13"/>
        <v/>
      </c>
      <c r="S115" s="56" t="str">
        <f t="shared" si="13"/>
        <v/>
      </c>
      <c r="T115" s="56" t="str">
        <f t="shared" si="13"/>
        <v/>
      </c>
    </row>
    <row r="116" spans="1:20" s="1" customFormat="1" ht="43.5" x14ac:dyDescent="0.35">
      <c r="A116" s="59">
        <v>0</v>
      </c>
      <c r="B116" s="422"/>
      <c r="C116" s="77">
        <f>IF(ISBLANK('action list'!D109),"",'action list'!D109)</f>
        <v>2</v>
      </c>
      <c r="D116" s="11" t="str">
        <f>VLOOKUP(G116,'action list'!A:G,7,FALSE)</f>
        <v>relevant</v>
      </c>
      <c r="E116" s="10" t="str">
        <f>IF(ISBLANK('action list'!F109),"",'action list'!F109)</f>
        <v>SDE</v>
      </c>
      <c r="F116" s="11" t="str">
        <f>IF(ISBLANK('action list'!C109),"",'action list'!C109)</f>
        <v>C</v>
      </c>
      <c r="G116" s="10" t="str">
        <f>IF(ISBLANK('action list'!A109),"",'action list'!A109)</f>
        <v>SDE004C</v>
      </c>
      <c r="H116" s="380" t="str">
        <f>IF(LEN(G116)=7,VLOOKUP(G116,'action list'!A:R,18,FALSE),"")</f>
        <v>To what extent are all education levels of the local community represented in the membership list?</v>
      </c>
      <c r="I116" s="65"/>
      <c r="J116" s="94">
        <v>0</v>
      </c>
      <c r="K116" s="132" t="str">
        <f>IF(F116="C",VLOOKUP(G116,'action list'!A:Z,26,FALSE),IF(F116="T","(yes or no)",""))</f>
        <v>To a low extent. REC membership education level is pre-dominantly tertiary (i.e., higher education); To a moderate extent. EC membership education includes amoderate variation in education levels (e.g., higher education and vocational school); To a high extent. REC membership has a high diversity of education levels (e.g., from primary school, vocational school, to university and university of applied sciences).</v>
      </c>
      <c r="L116" s="376"/>
      <c r="M116" s="56" t="str">
        <f t="shared" ref="M116:T125" si="14">IF(AND($C116=_xlfn.NUMBERVALUE(LEFT(M$10,1)),$F116=RIGHT(M$10,1)),$J116,"")</f>
        <v/>
      </c>
      <c r="N116" s="56" t="str">
        <f t="shared" si="14"/>
        <v/>
      </c>
      <c r="O116" s="56" t="str">
        <f t="shared" si="14"/>
        <v/>
      </c>
      <c r="P116" s="56">
        <f t="shared" si="14"/>
        <v>0</v>
      </c>
      <c r="Q116" s="56" t="str">
        <f t="shared" si="14"/>
        <v/>
      </c>
      <c r="R116" s="56" t="str">
        <f t="shared" si="14"/>
        <v/>
      </c>
      <c r="S116" s="56" t="str">
        <f t="shared" si="14"/>
        <v/>
      </c>
      <c r="T116" s="56" t="str">
        <f t="shared" si="14"/>
        <v/>
      </c>
    </row>
    <row r="117" spans="1:20" s="1" customFormat="1" ht="29" x14ac:dyDescent="0.35">
      <c r="A117" s="59">
        <v>0</v>
      </c>
      <c r="B117" s="422"/>
      <c r="C117" s="77">
        <f>IF(ISBLANK('action list'!D110),"",'action list'!D110)</f>
        <v>2</v>
      </c>
      <c r="D117" s="11" t="str">
        <f>VLOOKUP(G117,'action list'!A:G,7,FALSE)</f>
        <v>relevant</v>
      </c>
      <c r="E117" s="10" t="str">
        <f>IF(ISBLANK('action list'!F110),"",'action list'!F110)</f>
        <v>SDE</v>
      </c>
      <c r="F117" s="11" t="str">
        <f>IF(ISBLANK('action list'!C110),"",'action list'!C110)</f>
        <v>C</v>
      </c>
      <c r="G117" s="10" t="str">
        <f>IF(ISBLANK('action list'!A110),"",'action list'!A110)</f>
        <v>SDE005C</v>
      </c>
      <c r="H117" s="380" t="str">
        <f>IF(LEN(G117)=7,VLOOKUP(G117,'action list'!A:R,18,FALSE),"")</f>
        <v>To what extent Is the membership list gender balanced?</v>
      </c>
      <c r="I117" s="65"/>
      <c r="J117" s="94">
        <v>0</v>
      </c>
      <c r="K117" s="132" t="str">
        <f>IF(F117="C",VLOOKUP(G117,'action list'!A:Z,26,FALSE),IF(F117="T","(yes or no)",""))</f>
        <v>Membership is pre-dominantly male; Membership is in the process of becoming more gender-balenced; Membership includes all gender identities</v>
      </c>
      <c r="L117" s="376"/>
      <c r="M117" s="56" t="str">
        <f t="shared" si="14"/>
        <v/>
      </c>
      <c r="N117" s="56" t="str">
        <f t="shared" si="14"/>
        <v/>
      </c>
      <c r="O117" s="56" t="str">
        <f t="shared" si="14"/>
        <v/>
      </c>
      <c r="P117" s="56">
        <f t="shared" si="14"/>
        <v>0</v>
      </c>
      <c r="Q117" s="56" t="str">
        <f t="shared" si="14"/>
        <v/>
      </c>
      <c r="R117" s="56" t="str">
        <f t="shared" si="14"/>
        <v/>
      </c>
      <c r="S117" s="56" t="str">
        <f t="shared" si="14"/>
        <v/>
      </c>
      <c r="T117" s="56" t="str">
        <f t="shared" si="14"/>
        <v/>
      </c>
    </row>
    <row r="118" spans="1:20" s="1" customFormat="1" ht="43.5" x14ac:dyDescent="0.35">
      <c r="A118" s="59">
        <v>0</v>
      </c>
      <c r="B118" s="422"/>
      <c r="C118" s="77">
        <f>IF(ISBLANK('action list'!D111),"",'action list'!D111)</f>
        <v>2</v>
      </c>
      <c r="D118" s="11" t="str">
        <f>VLOOKUP(G118,'action list'!A:G,7,FALSE)</f>
        <v>relevant</v>
      </c>
      <c r="E118" s="10" t="str">
        <f>IF(ISBLANK('action list'!F111),"",'action list'!F111)</f>
        <v>SDE</v>
      </c>
      <c r="F118" s="11" t="str">
        <f>IF(ISBLANK('action list'!C111),"",'action list'!C111)</f>
        <v>C</v>
      </c>
      <c r="G118" s="10" t="str">
        <f>IF(ISBLANK('action list'!A111),"",'action list'!A111)</f>
        <v>SDE006C</v>
      </c>
      <c r="H118" s="380" t="str">
        <f>IF(LEN(G118)=7,VLOOKUP(G118,'action list'!A:R,18,FALSE),"")</f>
        <v>To what extent are different education backgrounds of the local community groups represented in the REC's membership list?</v>
      </c>
      <c r="I118" s="65"/>
      <c r="J118" s="94">
        <v>0</v>
      </c>
      <c r="K118" s="132" t="str">
        <f>IF(F118="C",VLOOKUP(G118,'action list'!A:Z,26,FALSE),IF(F118="T","(yes or no)",""))</f>
        <v>To a low extent. REC membership is pre-dominantly mostly engineering or otherwise Beta educated; To a moderate extent. REC membership contains next to Beta educated persons also persons educated in finance/economic and in law.; To a high extent. REC membership has a high diversity of education backgrouds: i.e. Alpha, Beta, and Gamma.</v>
      </c>
      <c r="L118" s="376"/>
      <c r="M118" s="56" t="str">
        <f t="shared" si="14"/>
        <v/>
      </c>
      <c r="N118" s="56" t="str">
        <f t="shared" si="14"/>
        <v/>
      </c>
      <c r="O118" s="56" t="str">
        <f t="shared" si="14"/>
        <v/>
      </c>
      <c r="P118" s="56">
        <f t="shared" si="14"/>
        <v>0</v>
      </c>
      <c r="Q118" s="56" t="str">
        <f t="shared" si="14"/>
        <v/>
      </c>
      <c r="R118" s="56" t="str">
        <f t="shared" si="14"/>
        <v/>
      </c>
      <c r="S118" s="56" t="str">
        <f t="shared" si="14"/>
        <v/>
      </c>
      <c r="T118" s="56" t="str">
        <f t="shared" si="14"/>
        <v/>
      </c>
    </row>
    <row r="119" spans="1:20" s="1" customFormat="1" ht="21" x14ac:dyDescent="0.35">
      <c r="A119" s="59">
        <v>0</v>
      </c>
      <c r="B119" s="78"/>
      <c r="C119" s="76" t="str">
        <f>IF(ISBLANK('action list'!D112),"",'action list'!D112)</f>
        <v/>
      </c>
      <c r="D119" s="9" t="str">
        <f>VLOOKUP(G119,'action list'!A:G,7,FALSE)</f>
        <v/>
      </c>
      <c r="E119" s="8" t="str">
        <f>IF(ISBLANK('action list'!F112),"",'action list'!F112)</f>
        <v/>
      </c>
      <c r="F119" s="9" t="str">
        <f>IF(ISBLANK('action list'!C112),"",'action list'!C112)</f>
        <v/>
      </c>
      <c r="G119" s="8" t="str">
        <f>IF(ISBLANK('action list'!A112),"",'action list'!A112)</f>
        <v/>
      </c>
      <c r="H119" s="379" t="str">
        <f>IF(LEN(G119)=7,VLOOKUP(G119,'action list'!A:R,2,FALSE),"")</f>
        <v/>
      </c>
      <c r="I119" s="64"/>
      <c r="J119" s="402"/>
      <c r="K119" s="131" t="str">
        <f>IF(F119="C",VLOOKUP(G119,'action list'!A:Z,26,FALSE),IF(F119="T","(yes or no)",""))</f>
        <v/>
      </c>
      <c r="M119" s="56" t="str">
        <f t="shared" si="14"/>
        <v/>
      </c>
      <c r="N119" s="56" t="str">
        <f t="shared" si="14"/>
        <v/>
      </c>
      <c r="O119" s="56" t="str">
        <f t="shared" si="14"/>
        <v/>
      </c>
      <c r="P119" s="56" t="str">
        <f t="shared" si="14"/>
        <v/>
      </c>
      <c r="Q119" s="56" t="str">
        <f t="shared" si="14"/>
        <v/>
      </c>
      <c r="R119" s="56" t="str">
        <f t="shared" si="14"/>
        <v/>
      </c>
      <c r="S119" s="56" t="str">
        <f t="shared" si="14"/>
        <v/>
      </c>
      <c r="T119" s="56" t="str">
        <f t="shared" si="14"/>
        <v/>
      </c>
    </row>
    <row r="120" spans="1:20" s="1" customFormat="1" ht="21" x14ac:dyDescent="0.35">
      <c r="A120" s="59">
        <v>0</v>
      </c>
      <c r="B120" s="78"/>
      <c r="C120" s="77" t="str">
        <f>IF(ISBLANK('action list'!D113),"",'action list'!D113)</f>
        <v/>
      </c>
      <c r="D120" s="11" t="str">
        <f>VLOOKUP(G120,'action list'!A:G,7,FALSE)</f>
        <v/>
      </c>
      <c r="E120" s="10" t="str">
        <f>IF(ISBLANK('action list'!F113),"",'action list'!F113)</f>
        <v/>
      </c>
      <c r="F120" s="11" t="str">
        <f>IF(ISBLANK('action list'!C113),"",'action list'!C113)</f>
        <v/>
      </c>
      <c r="G120" s="10" t="str">
        <f>IF(ISBLANK('action list'!A113),"",'action list'!A113)</f>
        <v/>
      </c>
      <c r="H120" s="380" t="str">
        <f>IF(LEN(G120)=7,VLOOKUP(G120,'action list'!A:R,2,FALSE),"")</f>
        <v/>
      </c>
      <c r="I120" s="65"/>
      <c r="J120" s="94"/>
      <c r="K120" s="132" t="str">
        <f>IF(F120="C",VLOOKUP(G120,'action list'!A:Z,26,FALSE),IF(F120="T","(yes or no)",""))</f>
        <v/>
      </c>
      <c r="M120" s="56" t="str">
        <f t="shared" si="14"/>
        <v/>
      </c>
      <c r="N120" s="56" t="str">
        <f t="shared" si="14"/>
        <v/>
      </c>
      <c r="O120" s="56" t="str">
        <f t="shared" si="14"/>
        <v/>
      </c>
      <c r="P120" s="56" t="str">
        <f t="shared" si="14"/>
        <v/>
      </c>
      <c r="Q120" s="56" t="str">
        <f t="shared" si="14"/>
        <v/>
      </c>
      <c r="R120" s="56" t="str">
        <f t="shared" si="14"/>
        <v/>
      </c>
      <c r="S120" s="56" t="str">
        <f t="shared" si="14"/>
        <v/>
      </c>
      <c r="T120" s="56" t="str">
        <f t="shared" si="14"/>
        <v/>
      </c>
    </row>
    <row r="121" spans="1:20" s="1" customFormat="1" ht="21" x14ac:dyDescent="0.35">
      <c r="A121" s="59">
        <v>0</v>
      </c>
      <c r="B121" s="78"/>
      <c r="C121" s="77" t="str">
        <f>IF(ISBLANK('action list'!D114),"",'action list'!D114)</f>
        <v/>
      </c>
      <c r="D121" s="11" t="str">
        <f>VLOOKUP(G121,'action list'!A:G,7,FALSE)</f>
        <v/>
      </c>
      <c r="E121" s="10" t="str">
        <f>IF(ISBLANK('action list'!F114),"",'action list'!F114)</f>
        <v/>
      </c>
      <c r="F121" s="11" t="str">
        <f>IF(ISBLANK('action list'!C114),"",'action list'!C114)</f>
        <v/>
      </c>
      <c r="G121" s="10" t="str">
        <f>IF(ISBLANK('action list'!A114),"",'action list'!A114)</f>
        <v/>
      </c>
      <c r="H121" s="380" t="str">
        <f>IF(LEN(G121)=7,VLOOKUP(G121,'action list'!A:R,2,FALSE),"")</f>
        <v/>
      </c>
      <c r="I121" s="65"/>
      <c r="J121" s="94"/>
      <c r="K121" s="132" t="str">
        <f>IF(F121="C",VLOOKUP(G121,'action list'!A:Z,26,FALSE),IF(F121="T","(yes or no)",""))</f>
        <v/>
      </c>
      <c r="M121" s="56" t="str">
        <f t="shared" si="14"/>
        <v/>
      </c>
      <c r="N121" s="56" t="str">
        <f t="shared" si="14"/>
        <v/>
      </c>
      <c r="O121" s="56" t="str">
        <f t="shared" si="14"/>
        <v/>
      </c>
      <c r="P121" s="56" t="str">
        <f t="shared" si="14"/>
        <v/>
      </c>
      <c r="Q121" s="56" t="str">
        <f t="shared" si="14"/>
        <v/>
      </c>
      <c r="R121" s="56" t="str">
        <f t="shared" si="14"/>
        <v/>
      </c>
      <c r="S121" s="56" t="str">
        <f t="shared" si="14"/>
        <v/>
      </c>
      <c r="T121" s="56" t="str">
        <f t="shared" si="14"/>
        <v/>
      </c>
    </row>
    <row r="122" spans="1:20" s="1" customFormat="1" ht="21" x14ac:dyDescent="0.35">
      <c r="A122" s="59">
        <v>0</v>
      </c>
      <c r="B122" s="78"/>
      <c r="C122" s="77" t="str">
        <f>IF(ISBLANK('action list'!D115),"",'action list'!D115)</f>
        <v/>
      </c>
      <c r="D122" s="11" t="str">
        <f>VLOOKUP(G122,'action list'!A:G,7,FALSE)</f>
        <v/>
      </c>
      <c r="E122" s="10" t="str">
        <f>IF(ISBLANK('action list'!F115),"",'action list'!F115)</f>
        <v/>
      </c>
      <c r="F122" s="11" t="str">
        <f>IF(ISBLANK('action list'!C115),"",'action list'!C115)</f>
        <v/>
      </c>
      <c r="G122" s="10" t="str">
        <f>IF(ISBLANK('action list'!A115),"",'action list'!A115)</f>
        <v/>
      </c>
      <c r="H122" s="380" t="str">
        <f>IF(LEN(G122)=7,VLOOKUP(G122,'action list'!A:R,2,FALSE),"")</f>
        <v/>
      </c>
      <c r="I122" s="65"/>
      <c r="J122" s="94"/>
      <c r="K122" s="132" t="str">
        <f>IF(F122="C",VLOOKUP(G122,'action list'!A:Z,26,FALSE),IF(F122="T","(yes or no)",""))</f>
        <v/>
      </c>
      <c r="M122" s="56" t="str">
        <f t="shared" si="14"/>
        <v/>
      </c>
      <c r="N122" s="56" t="str">
        <f t="shared" si="14"/>
        <v/>
      </c>
      <c r="O122" s="56" t="str">
        <f t="shared" si="14"/>
        <v/>
      </c>
      <c r="P122" s="56" t="str">
        <f t="shared" si="14"/>
        <v/>
      </c>
      <c r="Q122" s="56" t="str">
        <f t="shared" si="14"/>
        <v/>
      </c>
      <c r="R122" s="56" t="str">
        <f t="shared" si="14"/>
        <v/>
      </c>
      <c r="S122" s="56" t="str">
        <f t="shared" si="14"/>
        <v/>
      </c>
      <c r="T122" s="56" t="str">
        <f t="shared" si="14"/>
        <v/>
      </c>
    </row>
    <row r="123" spans="1:20" s="1" customFormat="1" ht="21" x14ac:dyDescent="0.35">
      <c r="A123" s="59">
        <v>0</v>
      </c>
      <c r="B123" s="78"/>
      <c r="C123" s="77" t="str">
        <f>IF(ISBLANK('action list'!D116),"",'action list'!D116)</f>
        <v/>
      </c>
      <c r="D123" s="11" t="str">
        <f>VLOOKUP(G123,'action list'!A:G,7,FALSE)</f>
        <v/>
      </c>
      <c r="E123" s="10" t="str">
        <f>IF(ISBLANK('action list'!F116),"",'action list'!F116)</f>
        <v/>
      </c>
      <c r="F123" s="11" t="str">
        <f>IF(ISBLANK('action list'!C116),"",'action list'!C116)</f>
        <v/>
      </c>
      <c r="G123" s="10" t="str">
        <f>IF(ISBLANK('action list'!A116),"",'action list'!A116)</f>
        <v/>
      </c>
      <c r="H123" s="380" t="str">
        <f>IF(LEN(G123)=7,VLOOKUP(G123,'action list'!A:R,2,FALSE),"")</f>
        <v/>
      </c>
      <c r="I123" s="65"/>
      <c r="J123" s="94"/>
      <c r="K123" s="132" t="str">
        <f>IF(F123="C",VLOOKUP(G123,'action list'!A:Z,26,FALSE),IF(F123="T","(yes or no)",""))</f>
        <v/>
      </c>
      <c r="M123" s="56" t="str">
        <f t="shared" si="14"/>
        <v/>
      </c>
      <c r="N123" s="56" t="str">
        <f t="shared" si="14"/>
        <v/>
      </c>
      <c r="O123" s="56" t="str">
        <f t="shared" si="14"/>
        <v/>
      </c>
      <c r="P123" s="56" t="str">
        <f t="shared" si="14"/>
        <v/>
      </c>
      <c r="Q123" s="56" t="str">
        <f t="shared" si="14"/>
        <v/>
      </c>
      <c r="R123" s="56" t="str">
        <f t="shared" si="14"/>
        <v/>
      </c>
      <c r="S123" s="56" t="str">
        <f t="shared" si="14"/>
        <v/>
      </c>
      <c r="T123" s="56" t="str">
        <f t="shared" si="14"/>
        <v/>
      </c>
    </row>
    <row r="124" spans="1:20" s="1" customFormat="1" ht="21" x14ac:dyDescent="0.35">
      <c r="A124" s="59">
        <v>0</v>
      </c>
      <c r="B124" s="78"/>
      <c r="C124" s="77" t="str">
        <f>IF(ISBLANK('action list'!D117),"",'action list'!D117)</f>
        <v/>
      </c>
      <c r="D124" s="11" t="str">
        <f>VLOOKUP(G124,'action list'!A:G,7,FALSE)</f>
        <v/>
      </c>
      <c r="E124" s="10" t="str">
        <f>IF(ISBLANK('action list'!F117),"",'action list'!F117)</f>
        <v/>
      </c>
      <c r="F124" s="11" t="str">
        <f>IF(ISBLANK('action list'!C117),"",'action list'!C117)</f>
        <v/>
      </c>
      <c r="G124" s="10" t="str">
        <f>IF(ISBLANK('action list'!A117),"",'action list'!A117)</f>
        <v/>
      </c>
      <c r="H124" s="380" t="str">
        <f>IF(LEN(G124)=7,VLOOKUP(G124,'action list'!A:R,2,FALSE),"")</f>
        <v/>
      </c>
      <c r="I124" s="65"/>
      <c r="J124" s="94"/>
      <c r="K124" s="132" t="str">
        <f>IF(F124="C",VLOOKUP(G124,'action list'!A:Z,26,FALSE),IF(F124="T","(yes or no)",""))</f>
        <v/>
      </c>
      <c r="M124" s="56" t="str">
        <f t="shared" si="14"/>
        <v/>
      </c>
      <c r="N124" s="56" t="str">
        <f t="shared" si="14"/>
        <v/>
      </c>
      <c r="O124" s="56" t="str">
        <f t="shared" si="14"/>
        <v/>
      </c>
      <c r="P124" s="56" t="str">
        <f t="shared" si="14"/>
        <v/>
      </c>
      <c r="Q124" s="56" t="str">
        <f t="shared" si="14"/>
        <v/>
      </c>
      <c r="R124" s="56" t="str">
        <f t="shared" si="14"/>
        <v/>
      </c>
      <c r="S124" s="56" t="str">
        <f t="shared" si="14"/>
        <v/>
      </c>
      <c r="T124" s="56" t="str">
        <f t="shared" si="14"/>
        <v/>
      </c>
    </row>
    <row r="125" spans="1:20" s="1" customFormat="1" ht="21" x14ac:dyDescent="0.35">
      <c r="A125" s="59">
        <v>0</v>
      </c>
      <c r="B125" s="78"/>
      <c r="C125" s="77" t="str">
        <f>IF(ISBLANK('action list'!D118),"",'action list'!D118)</f>
        <v/>
      </c>
      <c r="D125" s="11" t="str">
        <f>VLOOKUP(G125,'action list'!A:G,7,FALSE)</f>
        <v/>
      </c>
      <c r="E125" s="10" t="str">
        <f>IF(ISBLANK('action list'!F118),"",'action list'!F118)</f>
        <v/>
      </c>
      <c r="F125" s="11" t="str">
        <f>IF(ISBLANK('action list'!C118),"",'action list'!C118)</f>
        <v/>
      </c>
      <c r="G125" s="10" t="str">
        <f>IF(ISBLANK('action list'!A118),"",'action list'!A118)</f>
        <v/>
      </c>
      <c r="H125" s="380" t="str">
        <f>IF(LEN(G125)=7,VLOOKUP(G125,'action list'!A:R,2,FALSE),"")</f>
        <v/>
      </c>
      <c r="I125" s="65"/>
      <c r="J125" s="94"/>
      <c r="K125" s="132" t="str">
        <f>IF(F125="C",VLOOKUP(G125,'action list'!A:Z,26,FALSE),IF(F125="T","(yes or no)",""))</f>
        <v/>
      </c>
      <c r="M125" s="56" t="str">
        <f t="shared" si="14"/>
        <v/>
      </c>
      <c r="N125" s="56" t="str">
        <f t="shared" si="14"/>
        <v/>
      </c>
      <c r="O125" s="56" t="str">
        <f t="shared" si="14"/>
        <v/>
      </c>
      <c r="P125" s="56" t="str">
        <f t="shared" si="14"/>
        <v/>
      </c>
      <c r="Q125" s="56" t="str">
        <f t="shared" si="14"/>
        <v/>
      </c>
      <c r="R125" s="56" t="str">
        <f t="shared" si="14"/>
        <v/>
      </c>
      <c r="S125" s="56" t="str">
        <f t="shared" si="14"/>
        <v/>
      </c>
      <c r="T125" s="56" t="str">
        <f t="shared" si="14"/>
        <v/>
      </c>
    </row>
    <row r="126" spans="1:20" s="1" customFormat="1" ht="21" x14ac:dyDescent="0.35">
      <c r="A126" s="59">
        <v>0</v>
      </c>
      <c r="B126" s="78"/>
      <c r="C126" s="77" t="str">
        <f>IF(ISBLANK('action list'!D119),"",'action list'!D119)</f>
        <v/>
      </c>
      <c r="D126" s="11" t="str">
        <f>VLOOKUP(G126,'action list'!A:G,7,FALSE)</f>
        <v/>
      </c>
      <c r="E126" s="10" t="str">
        <f>IF(ISBLANK('action list'!F119),"",'action list'!F119)</f>
        <v/>
      </c>
      <c r="F126" s="11" t="str">
        <f>IF(ISBLANK('action list'!C119),"",'action list'!C119)</f>
        <v/>
      </c>
      <c r="G126" s="10" t="str">
        <f>IF(ISBLANK('action list'!A119),"",'action list'!A119)</f>
        <v/>
      </c>
      <c r="H126" s="380" t="str">
        <f>IF(LEN(G126)=7,VLOOKUP(G126,'action list'!A:R,2,FALSE),"")</f>
        <v/>
      </c>
      <c r="I126" s="65"/>
      <c r="J126" s="94"/>
      <c r="K126" s="132" t="str">
        <f>IF(F126="C",VLOOKUP(G126,'action list'!A:Z,26,FALSE),IF(F126="T","(yes or no)",""))</f>
        <v/>
      </c>
      <c r="M126" s="56" t="str">
        <f t="shared" ref="M126:T135" si="15">IF(AND($C126=_xlfn.NUMBERVALUE(LEFT(M$10,1)),$F126=RIGHT(M$10,1)),$J126,"")</f>
        <v/>
      </c>
      <c r="N126" s="56" t="str">
        <f t="shared" si="15"/>
        <v/>
      </c>
      <c r="O126" s="56" t="str">
        <f t="shared" si="15"/>
        <v/>
      </c>
      <c r="P126" s="56" t="str">
        <f t="shared" si="15"/>
        <v/>
      </c>
      <c r="Q126" s="56" t="str">
        <f t="shared" si="15"/>
        <v/>
      </c>
      <c r="R126" s="56" t="str">
        <f t="shared" si="15"/>
        <v/>
      </c>
      <c r="S126" s="56" t="str">
        <f t="shared" si="15"/>
        <v/>
      </c>
      <c r="T126" s="56" t="str">
        <f t="shared" si="15"/>
        <v/>
      </c>
    </row>
    <row r="127" spans="1:20" s="1" customFormat="1" ht="21" x14ac:dyDescent="0.35">
      <c r="A127" s="59">
        <v>0</v>
      </c>
      <c r="B127" s="78"/>
      <c r="C127" s="77" t="str">
        <f>IF(ISBLANK('action list'!D120),"",'action list'!D120)</f>
        <v/>
      </c>
      <c r="D127" s="11" t="str">
        <f>VLOOKUP(G127,'action list'!A:G,7,FALSE)</f>
        <v/>
      </c>
      <c r="E127" s="10" t="str">
        <f>IF(ISBLANK('action list'!F120),"",'action list'!F120)</f>
        <v/>
      </c>
      <c r="F127" s="11" t="str">
        <f>IF(ISBLANK('action list'!C120),"",'action list'!C120)</f>
        <v/>
      </c>
      <c r="G127" s="10" t="str">
        <f>IF(ISBLANK('action list'!A120),"",'action list'!A120)</f>
        <v/>
      </c>
      <c r="H127" s="380" t="str">
        <f>IF(LEN(G127)=7,VLOOKUP(G127,'action list'!A:R,2,FALSE),"")</f>
        <v/>
      </c>
      <c r="I127" s="65"/>
      <c r="J127" s="94"/>
      <c r="K127" s="132" t="str">
        <f>IF(F127="C",VLOOKUP(G127,'action list'!A:Z,26,FALSE),IF(F127="T","(yes or no)",""))</f>
        <v/>
      </c>
      <c r="M127" s="56" t="str">
        <f t="shared" si="15"/>
        <v/>
      </c>
      <c r="N127" s="56" t="str">
        <f t="shared" si="15"/>
        <v/>
      </c>
      <c r="O127" s="56" t="str">
        <f t="shared" si="15"/>
        <v/>
      </c>
      <c r="P127" s="56" t="str">
        <f t="shared" si="15"/>
        <v/>
      </c>
      <c r="Q127" s="56" t="str">
        <f t="shared" si="15"/>
        <v/>
      </c>
      <c r="R127" s="56" t="str">
        <f t="shared" si="15"/>
        <v/>
      </c>
      <c r="S127" s="56" t="str">
        <f t="shared" si="15"/>
        <v/>
      </c>
      <c r="T127" s="56" t="str">
        <f t="shared" si="15"/>
        <v/>
      </c>
    </row>
    <row r="128" spans="1:20" s="1" customFormat="1" ht="21" x14ac:dyDescent="0.35">
      <c r="A128" s="59">
        <v>0</v>
      </c>
      <c r="B128" s="78"/>
      <c r="C128" s="77" t="str">
        <f>IF(ISBLANK('action list'!D121),"",'action list'!D121)</f>
        <v/>
      </c>
      <c r="D128" s="11" t="str">
        <f>VLOOKUP(G128,'action list'!A:G,7,FALSE)</f>
        <v/>
      </c>
      <c r="E128" s="10" t="str">
        <f>IF(ISBLANK('action list'!F121),"",'action list'!F121)</f>
        <v/>
      </c>
      <c r="F128" s="11" t="str">
        <f>IF(ISBLANK('action list'!C121),"",'action list'!C121)</f>
        <v/>
      </c>
      <c r="G128" s="10" t="str">
        <f>IF(ISBLANK('action list'!A121),"",'action list'!A121)</f>
        <v/>
      </c>
      <c r="H128" s="380" t="str">
        <f>IF(LEN(G128)=7,VLOOKUP(G128,'action list'!A:R,2,FALSE),"")</f>
        <v/>
      </c>
      <c r="I128" s="65"/>
      <c r="J128" s="94"/>
      <c r="K128" s="132" t="str">
        <f>IF(F128="C",VLOOKUP(G128,'action list'!A:Z,26,FALSE),IF(F128="T","(yes or no)",""))</f>
        <v/>
      </c>
      <c r="M128" s="56" t="str">
        <f t="shared" si="15"/>
        <v/>
      </c>
      <c r="N128" s="56" t="str">
        <f t="shared" si="15"/>
        <v/>
      </c>
      <c r="O128" s="56" t="str">
        <f t="shared" si="15"/>
        <v/>
      </c>
      <c r="P128" s="56" t="str">
        <f t="shared" si="15"/>
        <v/>
      </c>
      <c r="Q128" s="56" t="str">
        <f t="shared" si="15"/>
        <v/>
      </c>
      <c r="R128" s="56" t="str">
        <f t="shared" si="15"/>
        <v/>
      </c>
      <c r="S128" s="56" t="str">
        <f t="shared" si="15"/>
        <v/>
      </c>
      <c r="T128" s="56" t="str">
        <f t="shared" si="15"/>
        <v/>
      </c>
    </row>
    <row r="129" spans="1:20" s="1" customFormat="1" ht="21" x14ac:dyDescent="0.35">
      <c r="A129" s="59">
        <v>0</v>
      </c>
      <c r="B129" s="78"/>
      <c r="C129" s="77" t="str">
        <f>IF(ISBLANK('action list'!D122),"",'action list'!D122)</f>
        <v/>
      </c>
      <c r="D129" s="11" t="str">
        <f>VLOOKUP(G129,'action list'!A:G,7,FALSE)</f>
        <v/>
      </c>
      <c r="E129" s="10" t="str">
        <f>IF(ISBLANK('action list'!F122),"",'action list'!F122)</f>
        <v/>
      </c>
      <c r="F129" s="11" t="str">
        <f>IF(ISBLANK('action list'!C122),"",'action list'!C122)</f>
        <v/>
      </c>
      <c r="G129" s="10" t="str">
        <f>IF(ISBLANK('action list'!A122),"",'action list'!A122)</f>
        <v/>
      </c>
      <c r="H129" s="380" t="str">
        <f>IF(LEN(G129)=7,VLOOKUP(G129,'action list'!A:R,2,FALSE),"")</f>
        <v/>
      </c>
      <c r="I129" s="65"/>
      <c r="J129" s="94"/>
      <c r="K129" s="132" t="str">
        <f>IF(F129="C",VLOOKUP(G129,'action list'!A:Z,26,FALSE),IF(F129="T","(yes or no)",""))</f>
        <v/>
      </c>
      <c r="M129" s="56" t="str">
        <f t="shared" si="15"/>
        <v/>
      </c>
      <c r="N129" s="56" t="str">
        <f t="shared" si="15"/>
        <v/>
      </c>
      <c r="O129" s="56" t="str">
        <f t="shared" si="15"/>
        <v/>
      </c>
      <c r="P129" s="56" t="str">
        <f t="shared" si="15"/>
        <v/>
      </c>
      <c r="Q129" s="56" t="str">
        <f t="shared" si="15"/>
        <v/>
      </c>
      <c r="R129" s="56" t="str">
        <f t="shared" si="15"/>
        <v/>
      </c>
      <c r="S129" s="56" t="str">
        <f t="shared" si="15"/>
        <v/>
      </c>
      <c r="T129" s="56" t="str">
        <f t="shared" si="15"/>
        <v/>
      </c>
    </row>
    <row r="130" spans="1:20" s="1" customFormat="1" ht="21" x14ac:dyDescent="0.35">
      <c r="A130" s="59">
        <v>0</v>
      </c>
      <c r="B130" s="78"/>
      <c r="C130" s="77" t="str">
        <f>IF(ISBLANK('action list'!D123),"",'action list'!D123)</f>
        <v/>
      </c>
      <c r="D130" s="11" t="str">
        <f>VLOOKUP(G130,'action list'!A:G,7,FALSE)</f>
        <v/>
      </c>
      <c r="E130" s="10" t="str">
        <f>IF(ISBLANK('action list'!F123),"",'action list'!F123)</f>
        <v/>
      </c>
      <c r="F130" s="11" t="str">
        <f>IF(ISBLANK('action list'!C123),"",'action list'!C123)</f>
        <v/>
      </c>
      <c r="G130" s="10" t="str">
        <f>IF(ISBLANK('action list'!A123),"",'action list'!A123)</f>
        <v/>
      </c>
      <c r="H130" s="380" t="str">
        <f>IF(LEN(G130)=7,VLOOKUP(G130,'action list'!A:R,2,FALSE),"")</f>
        <v/>
      </c>
      <c r="I130" s="65"/>
      <c r="J130" s="94"/>
      <c r="K130" s="132" t="str">
        <f>IF(F130="C",VLOOKUP(G130,'action list'!A:Z,26,FALSE),IF(F130="T","(yes or no)",""))</f>
        <v/>
      </c>
      <c r="M130" s="56" t="str">
        <f t="shared" si="15"/>
        <v/>
      </c>
      <c r="N130" s="56" t="str">
        <f t="shared" si="15"/>
        <v/>
      </c>
      <c r="O130" s="56" t="str">
        <f t="shared" si="15"/>
        <v/>
      </c>
      <c r="P130" s="56" t="str">
        <f t="shared" si="15"/>
        <v/>
      </c>
      <c r="Q130" s="56" t="str">
        <f t="shared" si="15"/>
        <v/>
      </c>
      <c r="R130" s="56" t="str">
        <f t="shared" si="15"/>
        <v/>
      </c>
      <c r="S130" s="56" t="str">
        <f t="shared" si="15"/>
        <v/>
      </c>
      <c r="T130" s="56" t="str">
        <f t="shared" si="15"/>
        <v/>
      </c>
    </row>
    <row r="131" spans="1:20" s="1" customFormat="1" ht="21" x14ac:dyDescent="0.35">
      <c r="A131" s="59">
        <v>0</v>
      </c>
      <c r="B131" s="78"/>
      <c r="C131" s="77" t="str">
        <f>IF(ISBLANK('action list'!D124),"",'action list'!D124)</f>
        <v/>
      </c>
      <c r="D131" s="11" t="str">
        <f>VLOOKUP(G131,'action list'!A:G,7,FALSE)</f>
        <v/>
      </c>
      <c r="E131" s="10" t="str">
        <f>IF(ISBLANK('action list'!F124),"",'action list'!F124)</f>
        <v/>
      </c>
      <c r="F131" s="11" t="str">
        <f>IF(ISBLANK('action list'!C124),"",'action list'!C124)</f>
        <v/>
      </c>
      <c r="G131" s="10" t="str">
        <f>IF(ISBLANK('action list'!A124),"",'action list'!A124)</f>
        <v/>
      </c>
      <c r="H131" s="380" t="str">
        <f>IF(LEN(G131)=7,VLOOKUP(G131,'action list'!A:R,2,FALSE),"")</f>
        <v/>
      </c>
      <c r="I131" s="65"/>
      <c r="J131" s="94"/>
      <c r="K131" s="132" t="str">
        <f>IF(F131="C",VLOOKUP(G131,'action list'!A:Z,26,FALSE),IF(F131="T","(yes or no)",""))</f>
        <v/>
      </c>
      <c r="M131" s="56" t="str">
        <f t="shared" si="15"/>
        <v/>
      </c>
      <c r="N131" s="56" t="str">
        <f t="shared" si="15"/>
        <v/>
      </c>
      <c r="O131" s="56" t="str">
        <f t="shared" si="15"/>
        <v/>
      </c>
      <c r="P131" s="56" t="str">
        <f t="shared" si="15"/>
        <v/>
      </c>
      <c r="Q131" s="56" t="str">
        <f t="shared" si="15"/>
        <v/>
      </c>
      <c r="R131" s="56" t="str">
        <f t="shared" si="15"/>
        <v/>
      </c>
      <c r="S131" s="56" t="str">
        <f t="shared" si="15"/>
        <v/>
      </c>
      <c r="T131" s="56" t="str">
        <f t="shared" si="15"/>
        <v/>
      </c>
    </row>
    <row r="132" spans="1:20" s="1" customFormat="1" ht="21" x14ac:dyDescent="0.35">
      <c r="A132" s="59">
        <v>0</v>
      </c>
      <c r="B132" s="78"/>
      <c r="C132" s="77" t="str">
        <f>IF(ISBLANK('action list'!D125),"",'action list'!D125)</f>
        <v/>
      </c>
      <c r="D132" s="11" t="str">
        <f>VLOOKUP(G132,'action list'!A:G,7,FALSE)</f>
        <v/>
      </c>
      <c r="E132" s="10" t="str">
        <f>IF(ISBLANK('action list'!F125),"",'action list'!F125)</f>
        <v/>
      </c>
      <c r="F132" s="11" t="str">
        <f>IF(ISBLANK('action list'!C125),"",'action list'!C125)</f>
        <v/>
      </c>
      <c r="G132" s="10" t="str">
        <f>IF(ISBLANK('action list'!A125),"",'action list'!A125)</f>
        <v/>
      </c>
      <c r="H132" s="380" t="str">
        <f>IF(LEN(G132)=7,VLOOKUP(G132,'action list'!A:R,2,FALSE),"")</f>
        <v/>
      </c>
      <c r="I132" s="65"/>
      <c r="J132" s="94"/>
      <c r="K132" s="132" t="str">
        <f>IF(F132="C",VLOOKUP(G132,'action list'!A:Z,26,FALSE),IF(F132="T","(yes or no)",""))</f>
        <v/>
      </c>
      <c r="M132" s="56" t="str">
        <f t="shared" si="15"/>
        <v/>
      </c>
      <c r="N132" s="56" t="str">
        <f t="shared" si="15"/>
        <v/>
      </c>
      <c r="O132" s="56" t="str">
        <f t="shared" si="15"/>
        <v/>
      </c>
      <c r="P132" s="56" t="str">
        <f t="shared" si="15"/>
        <v/>
      </c>
      <c r="Q132" s="56" t="str">
        <f t="shared" si="15"/>
        <v/>
      </c>
      <c r="R132" s="56" t="str">
        <f t="shared" si="15"/>
        <v/>
      </c>
      <c r="S132" s="56" t="str">
        <f t="shared" si="15"/>
        <v/>
      </c>
      <c r="T132" s="56" t="str">
        <f t="shared" si="15"/>
        <v/>
      </c>
    </row>
    <row r="133" spans="1:20" s="1" customFormat="1" ht="21" x14ac:dyDescent="0.35">
      <c r="A133" s="59">
        <v>0</v>
      </c>
      <c r="B133" s="78"/>
      <c r="C133" s="77" t="str">
        <f>IF(ISBLANK('action list'!D126),"",'action list'!D126)</f>
        <v/>
      </c>
      <c r="D133" s="11" t="str">
        <f>VLOOKUP(G133,'action list'!A:G,7,FALSE)</f>
        <v/>
      </c>
      <c r="E133" s="10" t="str">
        <f>IF(ISBLANK('action list'!F126),"",'action list'!F126)</f>
        <v/>
      </c>
      <c r="F133" s="11" t="str">
        <f>IF(ISBLANK('action list'!C126),"",'action list'!C126)</f>
        <v/>
      </c>
      <c r="G133" s="10" t="str">
        <f>IF(ISBLANK('action list'!A126),"",'action list'!A126)</f>
        <v/>
      </c>
      <c r="H133" s="380" t="str">
        <f>IF(LEN(G133)=7,VLOOKUP(G133,'action list'!A:R,2,FALSE),"")</f>
        <v/>
      </c>
      <c r="I133" s="65"/>
      <c r="J133" s="94"/>
      <c r="K133" s="132" t="str">
        <f>IF(F133="C",VLOOKUP(G133,'action list'!A:Z,26,FALSE),IF(F133="T","(yes or no)",""))</f>
        <v/>
      </c>
      <c r="M133" s="56" t="str">
        <f t="shared" si="15"/>
        <v/>
      </c>
      <c r="N133" s="56" t="str">
        <f t="shared" si="15"/>
        <v/>
      </c>
      <c r="O133" s="56" t="str">
        <f t="shared" si="15"/>
        <v/>
      </c>
      <c r="P133" s="56" t="str">
        <f t="shared" si="15"/>
        <v/>
      </c>
      <c r="Q133" s="56" t="str">
        <f t="shared" si="15"/>
        <v/>
      </c>
      <c r="R133" s="56" t="str">
        <f t="shared" si="15"/>
        <v/>
      </c>
      <c r="S133" s="56" t="str">
        <f t="shared" si="15"/>
        <v/>
      </c>
      <c r="T133" s="56" t="str">
        <f t="shared" si="15"/>
        <v/>
      </c>
    </row>
    <row r="134" spans="1:20" s="1" customFormat="1" ht="21" x14ac:dyDescent="0.35">
      <c r="A134" s="59">
        <v>0</v>
      </c>
      <c r="B134" s="78"/>
      <c r="C134" s="77" t="str">
        <f>IF(ISBLANK('action list'!D127),"",'action list'!D127)</f>
        <v/>
      </c>
      <c r="D134" s="11" t="str">
        <f>VLOOKUP(G134,'action list'!A:G,7,FALSE)</f>
        <v/>
      </c>
      <c r="E134" s="10" t="str">
        <f>IF(ISBLANK('action list'!F127),"",'action list'!F127)</f>
        <v/>
      </c>
      <c r="F134" s="11" t="str">
        <f>IF(ISBLANK('action list'!C127),"",'action list'!C127)</f>
        <v/>
      </c>
      <c r="G134" s="10" t="str">
        <f>IF(ISBLANK('action list'!A127),"",'action list'!A127)</f>
        <v/>
      </c>
      <c r="H134" s="380" t="str">
        <f>IF(LEN(G134)=7,VLOOKUP(G134,'action list'!A:R,2,FALSE),"")</f>
        <v/>
      </c>
      <c r="I134" s="65"/>
      <c r="J134" s="94"/>
      <c r="K134" s="132" t="str">
        <f>IF(F134="C",VLOOKUP(G134,'action list'!A:Z,26,FALSE),IF(F134="T","(yes or no)",""))</f>
        <v/>
      </c>
      <c r="M134" s="56" t="str">
        <f t="shared" si="15"/>
        <v/>
      </c>
      <c r="N134" s="56" t="str">
        <f t="shared" si="15"/>
        <v/>
      </c>
      <c r="O134" s="56" t="str">
        <f t="shared" si="15"/>
        <v/>
      </c>
      <c r="P134" s="56" t="str">
        <f t="shared" si="15"/>
        <v/>
      </c>
      <c r="Q134" s="56" t="str">
        <f t="shared" si="15"/>
        <v/>
      </c>
      <c r="R134" s="56" t="str">
        <f t="shared" si="15"/>
        <v/>
      </c>
      <c r="S134" s="56" t="str">
        <f t="shared" si="15"/>
        <v/>
      </c>
      <c r="T134" s="56" t="str">
        <f t="shared" si="15"/>
        <v/>
      </c>
    </row>
    <row r="135" spans="1:20" s="1" customFormat="1" ht="21" x14ac:dyDescent="0.35">
      <c r="A135" s="59">
        <v>0</v>
      </c>
      <c r="B135" s="78"/>
      <c r="C135" s="77" t="str">
        <f>IF(ISBLANK('action list'!D128),"",'action list'!D128)</f>
        <v/>
      </c>
      <c r="D135" s="11" t="str">
        <f>VLOOKUP(G135,'action list'!A:G,7,FALSE)</f>
        <v/>
      </c>
      <c r="E135" s="10" t="str">
        <f>IF(ISBLANK('action list'!F128),"",'action list'!F128)</f>
        <v/>
      </c>
      <c r="F135" s="11" t="str">
        <f>IF(ISBLANK('action list'!C128),"",'action list'!C128)</f>
        <v/>
      </c>
      <c r="G135" s="10" t="str">
        <f>IF(ISBLANK('action list'!A128),"",'action list'!A128)</f>
        <v/>
      </c>
      <c r="H135" s="380" t="str">
        <f>IF(LEN(G135)=7,VLOOKUP(G135,'action list'!A:R,2,FALSE),"")</f>
        <v/>
      </c>
      <c r="I135" s="65"/>
      <c r="J135" s="94"/>
      <c r="K135" s="132" t="str">
        <f>IF(F135="C",VLOOKUP(G135,'action list'!A:Z,26,FALSE),IF(F135="T","(yes or no)",""))</f>
        <v/>
      </c>
      <c r="M135" s="56" t="str">
        <f t="shared" si="15"/>
        <v/>
      </c>
      <c r="N135" s="56" t="str">
        <f t="shared" si="15"/>
        <v/>
      </c>
      <c r="O135" s="56" t="str">
        <f t="shared" si="15"/>
        <v/>
      </c>
      <c r="P135" s="56" t="str">
        <f t="shared" si="15"/>
        <v/>
      </c>
      <c r="Q135" s="56" t="str">
        <f t="shared" si="15"/>
        <v/>
      </c>
      <c r="R135" s="56" t="str">
        <f t="shared" si="15"/>
        <v/>
      </c>
      <c r="S135" s="56" t="str">
        <f t="shared" si="15"/>
        <v/>
      </c>
      <c r="T135" s="56" t="str">
        <f t="shared" si="15"/>
        <v/>
      </c>
    </row>
    <row r="136" spans="1:20" s="1" customFormat="1" ht="21" x14ac:dyDescent="0.35">
      <c r="A136" s="59">
        <v>0</v>
      </c>
      <c r="B136" s="78"/>
      <c r="C136" s="77" t="str">
        <f>IF(ISBLANK('action list'!D129),"",'action list'!D129)</f>
        <v/>
      </c>
      <c r="D136" s="11" t="str">
        <f>VLOOKUP(G136,'action list'!A:G,7,FALSE)</f>
        <v/>
      </c>
      <c r="E136" s="10" t="str">
        <f>IF(ISBLANK('action list'!F129),"",'action list'!F129)</f>
        <v/>
      </c>
      <c r="F136" s="11" t="str">
        <f>IF(ISBLANK('action list'!C129),"",'action list'!C129)</f>
        <v/>
      </c>
      <c r="G136" s="10" t="str">
        <f>IF(ISBLANK('action list'!A129),"",'action list'!A129)</f>
        <v/>
      </c>
      <c r="H136" s="380" t="str">
        <f>IF(LEN(G136)=7,VLOOKUP(G136,'action list'!A:R,2,FALSE),"")</f>
        <v/>
      </c>
      <c r="I136" s="65"/>
      <c r="J136" s="94"/>
      <c r="K136" s="132" t="str">
        <f>IF(F136="C",VLOOKUP(G136,'action list'!A:Z,26,FALSE),IF(F136="T","(yes or no)",""))</f>
        <v/>
      </c>
      <c r="M136" s="56" t="str">
        <f t="shared" ref="M136:T145" si="16">IF(AND($C136=_xlfn.NUMBERVALUE(LEFT(M$10,1)),$F136=RIGHT(M$10,1)),$J136,"")</f>
        <v/>
      </c>
      <c r="N136" s="56" t="str">
        <f t="shared" si="16"/>
        <v/>
      </c>
      <c r="O136" s="56" t="str">
        <f t="shared" si="16"/>
        <v/>
      </c>
      <c r="P136" s="56" t="str">
        <f t="shared" si="16"/>
        <v/>
      </c>
      <c r="Q136" s="56" t="str">
        <f t="shared" si="16"/>
        <v/>
      </c>
      <c r="R136" s="56" t="str">
        <f t="shared" si="16"/>
        <v/>
      </c>
      <c r="S136" s="56" t="str">
        <f t="shared" si="16"/>
        <v/>
      </c>
      <c r="T136" s="56" t="str">
        <f t="shared" si="16"/>
        <v/>
      </c>
    </row>
    <row r="137" spans="1:20" s="1" customFormat="1" ht="21" x14ac:dyDescent="0.35">
      <c r="A137" s="59">
        <v>0</v>
      </c>
      <c r="B137" s="78"/>
      <c r="C137" s="77" t="str">
        <f>IF(ISBLANK('action list'!D130),"",'action list'!D130)</f>
        <v/>
      </c>
      <c r="D137" s="11" t="str">
        <f>VLOOKUP(G137,'action list'!A:G,7,FALSE)</f>
        <v/>
      </c>
      <c r="E137" s="10" t="str">
        <f>IF(ISBLANK('action list'!F130),"",'action list'!F130)</f>
        <v/>
      </c>
      <c r="F137" s="11" t="str">
        <f>IF(ISBLANK('action list'!C130),"",'action list'!C130)</f>
        <v/>
      </c>
      <c r="G137" s="10" t="str">
        <f>IF(ISBLANK('action list'!A130),"",'action list'!A130)</f>
        <v/>
      </c>
      <c r="H137" s="380" t="str">
        <f>IF(LEN(G137)=7,VLOOKUP(G137,'action list'!A:R,2,FALSE),"")</f>
        <v/>
      </c>
      <c r="I137" s="65"/>
      <c r="J137" s="94"/>
      <c r="K137" s="132" t="str">
        <f>IF(F137="C",VLOOKUP(G137,'action list'!A:Z,26,FALSE),IF(F137="T","(yes or no)",""))</f>
        <v/>
      </c>
      <c r="M137" s="56" t="str">
        <f t="shared" si="16"/>
        <v/>
      </c>
      <c r="N137" s="56" t="str">
        <f t="shared" si="16"/>
        <v/>
      </c>
      <c r="O137" s="56" t="str">
        <f t="shared" si="16"/>
        <v/>
      </c>
      <c r="P137" s="56" t="str">
        <f t="shared" si="16"/>
        <v/>
      </c>
      <c r="Q137" s="56" t="str">
        <f t="shared" si="16"/>
        <v/>
      </c>
      <c r="R137" s="56" t="str">
        <f t="shared" si="16"/>
        <v/>
      </c>
      <c r="S137" s="56" t="str">
        <f t="shared" si="16"/>
        <v/>
      </c>
      <c r="T137" s="56" t="str">
        <f t="shared" si="16"/>
        <v/>
      </c>
    </row>
    <row r="138" spans="1:20" s="1" customFormat="1" ht="21" x14ac:dyDescent="0.35">
      <c r="A138" s="59">
        <v>0</v>
      </c>
      <c r="B138" s="78"/>
      <c r="C138" s="77" t="str">
        <f>IF(ISBLANK('action list'!D131),"",'action list'!D131)</f>
        <v/>
      </c>
      <c r="D138" s="11" t="str">
        <f>VLOOKUP(G138,'action list'!A:G,7,FALSE)</f>
        <v/>
      </c>
      <c r="E138" s="10" t="str">
        <f>IF(ISBLANK('action list'!F131),"",'action list'!F131)</f>
        <v/>
      </c>
      <c r="F138" s="11" t="str">
        <f>IF(ISBLANK('action list'!C131),"",'action list'!C131)</f>
        <v/>
      </c>
      <c r="G138" s="10" t="str">
        <f>IF(ISBLANK('action list'!A131),"",'action list'!A131)</f>
        <v/>
      </c>
      <c r="H138" s="380" t="str">
        <f>IF(LEN(G138)=7,VLOOKUP(G138,'action list'!A:R,2,FALSE),"")</f>
        <v/>
      </c>
      <c r="I138" s="65"/>
      <c r="J138" s="94"/>
      <c r="K138" s="132" t="str">
        <f>IF(F138="C",VLOOKUP(G138,'action list'!A:Z,26,FALSE),IF(F138="T","(yes or no)",""))</f>
        <v/>
      </c>
      <c r="M138" s="56" t="str">
        <f t="shared" si="16"/>
        <v/>
      </c>
      <c r="N138" s="56" t="str">
        <f t="shared" si="16"/>
        <v/>
      </c>
      <c r="O138" s="56" t="str">
        <f t="shared" si="16"/>
        <v/>
      </c>
      <c r="P138" s="56" t="str">
        <f t="shared" si="16"/>
        <v/>
      </c>
      <c r="Q138" s="56" t="str">
        <f t="shared" si="16"/>
        <v/>
      </c>
      <c r="R138" s="56" t="str">
        <f t="shared" si="16"/>
        <v/>
      </c>
      <c r="S138" s="56" t="str">
        <f t="shared" si="16"/>
        <v/>
      </c>
      <c r="T138" s="56" t="str">
        <f t="shared" si="16"/>
        <v/>
      </c>
    </row>
    <row r="139" spans="1:20" s="1" customFormat="1" ht="21" x14ac:dyDescent="0.35">
      <c r="A139" s="59">
        <v>0</v>
      </c>
      <c r="B139" s="78"/>
      <c r="C139" s="77" t="str">
        <f>IF(ISBLANK('action list'!D132),"",'action list'!D132)</f>
        <v/>
      </c>
      <c r="D139" s="11" t="str">
        <f>VLOOKUP(G139,'action list'!A:G,7,FALSE)</f>
        <v/>
      </c>
      <c r="E139" s="10" t="str">
        <f>IF(ISBLANK('action list'!F132),"",'action list'!F132)</f>
        <v/>
      </c>
      <c r="F139" s="11" t="str">
        <f>IF(ISBLANK('action list'!C132),"",'action list'!C132)</f>
        <v/>
      </c>
      <c r="G139" s="10" t="str">
        <f>IF(ISBLANK('action list'!A132),"",'action list'!A132)</f>
        <v/>
      </c>
      <c r="H139" s="380" t="str">
        <f>IF(LEN(G139)=7,VLOOKUP(G139,'action list'!A:R,2,FALSE),"")</f>
        <v/>
      </c>
      <c r="I139" s="65"/>
      <c r="J139" s="94"/>
      <c r="K139" s="132" t="str">
        <f>IF(F139="C",VLOOKUP(G139,'action list'!A:Z,26,FALSE),IF(F139="T","(yes or no)",""))</f>
        <v/>
      </c>
      <c r="M139" s="56" t="str">
        <f t="shared" si="16"/>
        <v/>
      </c>
      <c r="N139" s="56" t="str">
        <f t="shared" si="16"/>
        <v/>
      </c>
      <c r="O139" s="56" t="str">
        <f t="shared" si="16"/>
        <v/>
      </c>
      <c r="P139" s="56" t="str">
        <f t="shared" si="16"/>
        <v/>
      </c>
      <c r="Q139" s="56" t="str">
        <f t="shared" si="16"/>
        <v/>
      </c>
      <c r="R139" s="56" t="str">
        <f t="shared" si="16"/>
        <v/>
      </c>
      <c r="S139" s="56" t="str">
        <f t="shared" si="16"/>
        <v/>
      </c>
      <c r="T139" s="56" t="str">
        <f t="shared" si="16"/>
        <v/>
      </c>
    </row>
    <row r="140" spans="1:20" s="1" customFormat="1" ht="21" x14ac:dyDescent="0.35">
      <c r="A140" s="59">
        <v>0</v>
      </c>
      <c r="B140" s="78"/>
      <c r="C140" s="77" t="str">
        <f>IF(ISBLANK('action list'!D133),"",'action list'!D133)</f>
        <v/>
      </c>
      <c r="D140" s="11" t="str">
        <f>VLOOKUP(G140,'action list'!A:G,7,FALSE)</f>
        <v/>
      </c>
      <c r="E140" s="10" t="str">
        <f>IF(ISBLANK('action list'!F133),"",'action list'!F133)</f>
        <v/>
      </c>
      <c r="F140" s="11" t="str">
        <f>IF(ISBLANK('action list'!C133),"",'action list'!C133)</f>
        <v/>
      </c>
      <c r="G140" s="10" t="str">
        <f>IF(ISBLANK('action list'!A133),"",'action list'!A133)</f>
        <v/>
      </c>
      <c r="H140" s="380" t="str">
        <f>IF(LEN(G140)=7,VLOOKUP(G140,'action list'!A:R,2,FALSE),"")</f>
        <v/>
      </c>
      <c r="I140" s="65"/>
      <c r="J140" s="94"/>
      <c r="K140" s="132" t="str">
        <f>IF(F140="C",VLOOKUP(G140,'action list'!A:Z,26,FALSE),IF(F140="T","(yes or no)",""))</f>
        <v/>
      </c>
      <c r="M140" s="56" t="str">
        <f t="shared" si="16"/>
        <v/>
      </c>
      <c r="N140" s="56" t="str">
        <f t="shared" si="16"/>
        <v/>
      </c>
      <c r="O140" s="56" t="str">
        <f t="shared" si="16"/>
        <v/>
      </c>
      <c r="P140" s="56" t="str">
        <f t="shared" si="16"/>
        <v/>
      </c>
      <c r="Q140" s="56" t="str">
        <f t="shared" si="16"/>
        <v/>
      </c>
      <c r="R140" s="56" t="str">
        <f t="shared" si="16"/>
        <v/>
      </c>
      <c r="S140" s="56" t="str">
        <f t="shared" si="16"/>
        <v/>
      </c>
      <c r="T140" s="56" t="str">
        <f t="shared" si="16"/>
        <v/>
      </c>
    </row>
    <row r="141" spans="1:20" s="1" customFormat="1" ht="21" x14ac:dyDescent="0.35">
      <c r="A141" s="59">
        <v>0</v>
      </c>
      <c r="B141" s="78"/>
      <c r="C141" s="77" t="str">
        <f>IF(ISBLANK('action list'!D134),"",'action list'!D134)</f>
        <v/>
      </c>
      <c r="D141" s="11" t="str">
        <f>VLOOKUP(G141,'action list'!A:G,7,FALSE)</f>
        <v/>
      </c>
      <c r="E141" s="10" t="str">
        <f>IF(ISBLANK('action list'!F134),"",'action list'!F134)</f>
        <v/>
      </c>
      <c r="F141" s="11" t="str">
        <f>IF(ISBLANK('action list'!C134),"",'action list'!C134)</f>
        <v/>
      </c>
      <c r="G141" s="10" t="str">
        <f>IF(ISBLANK('action list'!A134),"",'action list'!A134)</f>
        <v/>
      </c>
      <c r="H141" s="380" t="str">
        <f>IF(LEN(G141)=7,VLOOKUP(G141,'action list'!A:R,2,FALSE),"")</f>
        <v/>
      </c>
      <c r="I141" s="65"/>
      <c r="J141" s="94"/>
      <c r="K141" s="132" t="str">
        <f>IF(F141="C",VLOOKUP(G141,'action list'!A:Z,26,FALSE),IF(F141="T","(yes or no)",""))</f>
        <v/>
      </c>
      <c r="M141" s="56" t="str">
        <f t="shared" si="16"/>
        <v/>
      </c>
      <c r="N141" s="56" t="str">
        <f t="shared" si="16"/>
        <v/>
      </c>
      <c r="O141" s="56" t="str">
        <f t="shared" si="16"/>
        <v/>
      </c>
      <c r="P141" s="56" t="str">
        <f t="shared" si="16"/>
        <v/>
      </c>
      <c r="Q141" s="56" t="str">
        <f t="shared" si="16"/>
        <v/>
      </c>
      <c r="R141" s="56" t="str">
        <f t="shared" si="16"/>
        <v/>
      </c>
      <c r="S141" s="56" t="str">
        <f t="shared" si="16"/>
        <v/>
      </c>
      <c r="T141" s="56" t="str">
        <f t="shared" si="16"/>
        <v/>
      </c>
    </row>
    <row r="142" spans="1:20" s="1" customFormat="1" ht="21" x14ac:dyDescent="0.35">
      <c r="A142" s="59">
        <v>0</v>
      </c>
      <c r="B142" s="78"/>
      <c r="C142" s="77" t="str">
        <f>IF(ISBLANK('action list'!D135),"",'action list'!D135)</f>
        <v/>
      </c>
      <c r="D142" s="11" t="str">
        <f>VLOOKUP(G142,'action list'!A:G,7,FALSE)</f>
        <v/>
      </c>
      <c r="E142" s="10" t="str">
        <f>IF(ISBLANK('action list'!F135),"",'action list'!F135)</f>
        <v/>
      </c>
      <c r="F142" s="11" t="str">
        <f>IF(ISBLANK('action list'!C135),"",'action list'!C135)</f>
        <v/>
      </c>
      <c r="G142" s="10" t="str">
        <f>IF(ISBLANK('action list'!A135),"",'action list'!A135)</f>
        <v/>
      </c>
      <c r="H142" s="380" t="str">
        <f>IF(LEN(G142)=7,VLOOKUP(G142,'action list'!A:R,2,FALSE),"")</f>
        <v/>
      </c>
      <c r="I142" s="65"/>
      <c r="J142" s="94"/>
      <c r="K142" s="132" t="str">
        <f>IF(F142="C",VLOOKUP(G142,'action list'!A:Z,26,FALSE),IF(F142="T","(yes or no)",""))</f>
        <v/>
      </c>
      <c r="M142" s="56" t="str">
        <f t="shared" si="16"/>
        <v/>
      </c>
      <c r="N142" s="56" t="str">
        <f t="shared" si="16"/>
        <v/>
      </c>
      <c r="O142" s="56" t="str">
        <f t="shared" si="16"/>
        <v/>
      </c>
      <c r="P142" s="56" t="str">
        <f t="shared" si="16"/>
        <v/>
      </c>
      <c r="Q142" s="56" t="str">
        <f t="shared" si="16"/>
        <v/>
      </c>
      <c r="R142" s="56" t="str">
        <f t="shared" si="16"/>
        <v/>
      </c>
      <c r="S142" s="56" t="str">
        <f t="shared" si="16"/>
        <v/>
      </c>
      <c r="T142" s="56" t="str">
        <f t="shared" si="16"/>
        <v/>
      </c>
    </row>
    <row r="143" spans="1:20" s="1" customFormat="1" ht="21" x14ac:dyDescent="0.35">
      <c r="A143" s="59">
        <v>0</v>
      </c>
      <c r="B143" s="78"/>
      <c r="C143" s="77" t="str">
        <f>IF(ISBLANK('action list'!D136),"",'action list'!D136)</f>
        <v/>
      </c>
      <c r="D143" s="11" t="str">
        <f>VLOOKUP(G143,'action list'!A:G,7,FALSE)</f>
        <v/>
      </c>
      <c r="E143" s="10" t="str">
        <f>IF(ISBLANK('action list'!F136),"",'action list'!F136)</f>
        <v/>
      </c>
      <c r="F143" s="11" t="str">
        <f>IF(ISBLANK('action list'!C136),"",'action list'!C136)</f>
        <v/>
      </c>
      <c r="G143" s="10" t="str">
        <f>IF(ISBLANK('action list'!A136),"",'action list'!A136)</f>
        <v/>
      </c>
      <c r="H143" s="380" t="str">
        <f>IF(LEN(G143)=7,VLOOKUP(G143,'action list'!A:R,2,FALSE),"")</f>
        <v/>
      </c>
      <c r="I143" s="65"/>
      <c r="J143" s="94"/>
      <c r="K143" s="132" t="str">
        <f>IF(F143="C",VLOOKUP(G143,'action list'!A:Z,26,FALSE),IF(F143="T","(yes or no)",""))</f>
        <v/>
      </c>
      <c r="M143" s="56" t="str">
        <f t="shared" si="16"/>
        <v/>
      </c>
      <c r="N143" s="56" t="str">
        <f t="shared" si="16"/>
        <v/>
      </c>
      <c r="O143" s="56" t="str">
        <f t="shared" si="16"/>
        <v/>
      </c>
      <c r="P143" s="56" t="str">
        <f t="shared" si="16"/>
        <v/>
      </c>
      <c r="Q143" s="56" t="str">
        <f t="shared" si="16"/>
        <v/>
      </c>
      <c r="R143" s="56" t="str">
        <f t="shared" si="16"/>
        <v/>
      </c>
      <c r="S143" s="56" t="str">
        <f t="shared" si="16"/>
        <v/>
      </c>
      <c r="T143" s="56" t="str">
        <f t="shared" si="16"/>
        <v/>
      </c>
    </row>
    <row r="144" spans="1:20" s="1" customFormat="1" ht="21" x14ac:dyDescent="0.35">
      <c r="A144" s="59">
        <v>0</v>
      </c>
      <c r="B144" s="78"/>
      <c r="C144" s="77" t="str">
        <f>IF(ISBLANK('action list'!D137),"",'action list'!D137)</f>
        <v/>
      </c>
      <c r="D144" s="11" t="str">
        <f>VLOOKUP(G144,'action list'!A:G,7,FALSE)</f>
        <v/>
      </c>
      <c r="E144" s="10" t="str">
        <f>IF(ISBLANK('action list'!F137),"",'action list'!F137)</f>
        <v/>
      </c>
      <c r="F144" s="11" t="str">
        <f>IF(ISBLANK('action list'!C137),"",'action list'!C137)</f>
        <v/>
      </c>
      <c r="G144" s="10" t="str">
        <f>IF(ISBLANK('action list'!A137),"",'action list'!A137)</f>
        <v/>
      </c>
      <c r="H144" s="380" t="str">
        <f>IF(LEN(G144)=7,VLOOKUP(G144,'action list'!A:R,2,FALSE),"")</f>
        <v/>
      </c>
      <c r="I144" s="65"/>
      <c r="J144" s="94"/>
      <c r="K144" s="132" t="str">
        <f>IF(F144="C",VLOOKUP(G144,'action list'!A:Z,26,FALSE),IF(F144="T","(yes or no)",""))</f>
        <v/>
      </c>
      <c r="M144" s="56" t="str">
        <f t="shared" si="16"/>
        <v/>
      </c>
      <c r="N144" s="56" t="str">
        <f t="shared" si="16"/>
        <v/>
      </c>
      <c r="O144" s="56" t="str">
        <f t="shared" si="16"/>
        <v/>
      </c>
      <c r="P144" s="56" t="str">
        <f t="shared" si="16"/>
        <v/>
      </c>
      <c r="Q144" s="56" t="str">
        <f t="shared" si="16"/>
        <v/>
      </c>
      <c r="R144" s="56" t="str">
        <f t="shared" si="16"/>
        <v/>
      </c>
      <c r="S144" s="56" t="str">
        <f t="shared" si="16"/>
        <v/>
      </c>
      <c r="T144" s="56" t="str">
        <f t="shared" si="16"/>
        <v/>
      </c>
    </row>
    <row r="145" spans="1:20" s="1" customFormat="1" ht="21" x14ac:dyDescent="0.35">
      <c r="A145" s="59">
        <v>0</v>
      </c>
      <c r="B145" s="78"/>
      <c r="C145" s="77" t="str">
        <f>IF(ISBLANK('action list'!D138),"",'action list'!D138)</f>
        <v/>
      </c>
      <c r="D145" s="11" t="str">
        <f>VLOOKUP(G145,'action list'!A:G,7,FALSE)</f>
        <v/>
      </c>
      <c r="E145" s="10" t="str">
        <f>IF(ISBLANK('action list'!F138),"",'action list'!F138)</f>
        <v/>
      </c>
      <c r="F145" s="11" t="str">
        <f>IF(ISBLANK('action list'!C138),"",'action list'!C138)</f>
        <v/>
      </c>
      <c r="G145" s="10" t="str">
        <f>IF(ISBLANK('action list'!A138),"",'action list'!A138)</f>
        <v/>
      </c>
      <c r="H145" s="380" t="str">
        <f>IF(LEN(G145)=7,VLOOKUP(G145,'action list'!A:R,2,FALSE),"")</f>
        <v/>
      </c>
      <c r="I145" s="65"/>
      <c r="J145" s="94"/>
      <c r="K145" s="132" t="str">
        <f>IF(F145="C",VLOOKUP(G145,'action list'!A:Z,26,FALSE),IF(F145="T","(yes or no)",""))</f>
        <v/>
      </c>
      <c r="M145" s="56" t="str">
        <f t="shared" si="16"/>
        <v/>
      </c>
      <c r="N145" s="56" t="str">
        <f t="shared" si="16"/>
        <v/>
      </c>
      <c r="O145" s="56" t="str">
        <f t="shared" si="16"/>
        <v/>
      </c>
      <c r="P145" s="56" t="str">
        <f t="shared" si="16"/>
        <v/>
      </c>
      <c r="Q145" s="56" t="str">
        <f t="shared" si="16"/>
        <v/>
      </c>
      <c r="R145" s="56" t="str">
        <f t="shared" si="16"/>
        <v/>
      </c>
      <c r="S145" s="56" t="str">
        <f t="shared" si="16"/>
        <v/>
      </c>
      <c r="T145" s="56" t="str">
        <f t="shared" si="16"/>
        <v/>
      </c>
    </row>
    <row r="146" spans="1:20" s="1" customFormat="1" ht="21" x14ac:dyDescent="0.35">
      <c r="A146" s="59">
        <v>0</v>
      </c>
      <c r="B146" s="78"/>
      <c r="C146" s="77" t="str">
        <f>IF(ISBLANK('action list'!D139),"",'action list'!D139)</f>
        <v/>
      </c>
      <c r="D146" s="11" t="str">
        <f>VLOOKUP(G146,'action list'!A:G,7,FALSE)</f>
        <v/>
      </c>
      <c r="E146" s="10" t="str">
        <f>IF(ISBLANK('action list'!F139),"",'action list'!F139)</f>
        <v/>
      </c>
      <c r="F146" s="11" t="str">
        <f>IF(ISBLANK('action list'!C139),"",'action list'!C139)</f>
        <v/>
      </c>
      <c r="G146" s="10" t="str">
        <f>IF(ISBLANK('action list'!A139),"",'action list'!A139)</f>
        <v/>
      </c>
      <c r="H146" s="380" t="str">
        <f>IF(LEN(G146)=7,VLOOKUP(G146,'action list'!A:R,2,FALSE),"")</f>
        <v/>
      </c>
      <c r="I146" s="65"/>
      <c r="J146" s="94"/>
      <c r="K146" s="132" t="str">
        <f>IF(F146="C",VLOOKUP(G146,'action list'!A:Z,26,FALSE),IF(F146="T","(yes or no)",""))</f>
        <v/>
      </c>
      <c r="M146" s="56" t="str">
        <f t="shared" ref="M146:T155" si="17">IF(AND($C146=_xlfn.NUMBERVALUE(LEFT(M$10,1)),$F146=RIGHT(M$10,1)),$J146,"")</f>
        <v/>
      </c>
      <c r="N146" s="56" t="str">
        <f t="shared" si="17"/>
        <v/>
      </c>
      <c r="O146" s="56" t="str">
        <f t="shared" si="17"/>
        <v/>
      </c>
      <c r="P146" s="56" t="str">
        <f t="shared" si="17"/>
        <v/>
      </c>
      <c r="Q146" s="56" t="str">
        <f t="shared" si="17"/>
        <v/>
      </c>
      <c r="R146" s="56" t="str">
        <f t="shared" si="17"/>
        <v/>
      </c>
      <c r="S146" s="56" t="str">
        <f t="shared" si="17"/>
        <v/>
      </c>
      <c r="T146" s="56" t="str">
        <f t="shared" si="17"/>
        <v/>
      </c>
    </row>
    <row r="147" spans="1:20" s="1" customFormat="1" ht="21" x14ac:dyDescent="0.35">
      <c r="A147" s="59">
        <v>0</v>
      </c>
      <c r="B147" s="78"/>
      <c r="C147" s="77" t="str">
        <f>IF(ISBLANK('action list'!D140),"",'action list'!D140)</f>
        <v/>
      </c>
      <c r="D147" s="11" t="str">
        <f>VLOOKUP(G147,'action list'!A:G,7,FALSE)</f>
        <v/>
      </c>
      <c r="E147" s="10" t="str">
        <f>IF(ISBLANK('action list'!F140),"",'action list'!F140)</f>
        <v/>
      </c>
      <c r="F147" s="11" t="str">
        <f>IF(ISBLANK('action list'!C140),"",'action list'!C140)</f>
        <v/>
      </c>
      <c r="G147" s="10" t="str">
        <f>IF(ISBLANK('action list'!A140),"",'action list'!A140)</f>
        <v/>
      </c>
      <c r="H147" s="380" t="str">
        <f>IF(LEN(G147)=7,VLOOKUP(G147,'action list'!A:R,2,FALSE),"")</f>
        <v/>
      </c>
      <c r="I147" s="65"/>
      <c r="J147" s="94"/>
      <c r="K147" s="132" t="str">
        <f>IF(F147="C",VLOOKUP(G147,'action list'!A:Z,26,FALSE),IF(F147="T","(yes or no)",""))</f>
        <v/>
      </c>
      <c r="M147" s="56" t="str">
        <f t="shared" si="17"/>
        <v/>
      </c>
      <c r="N147" s="56" t="str">
        <f t="shared" si="17"/>
        <v/>
      </c>
      <c r="O147" s="56" t="str">
        <f t="shared" si="17"/>
        <v/>
      </c>
      <c r="P147" s="56" t="str">
        <f t="shared" si="17"/>
        <v/>
      </c>
      <c r="Q147" s="56" t="str">
        <f t="shared" si="17"/>
        <v/>
      </c>
      <c r="R147" s="56" t="str">
        <f t="shared" si="17"/>
        <v/>
      </c>
      <c r="S147" s="56" t="str">
        <f t="shared" si="17"/>
        <v/>
      </c>
      <c r="T147" s="56" t="str">
        <f t="shared" si="17"/>
        <v/>
      </c>
    </row>
    <row r="148" spans="1:20" s="1" customFormat="1" ht="21" x14ac:dyDescent="0.35">
      <c r="A148" s="59">
        <v>0</v>
      </c>
      <c r="B148" s="78"/>
      <c r="C148" s="77" t="str">
        <f>IF(ISBLANK('action list'!D141),"",'action list'!D141)</f>
        <v/>
      </c>
      <c r="D148" s="11" t="str">
        <f>VLOOKUP(G148,'action list'!A:G,7,FALSE)</f>
        <v/>
      </c>
      <c r="E148" s="10" t="str">
        <f>IF(ISBLANK('action list'!F141),"",'action list'!F141)</f>
        <v/>
      </c>
      <c r="F148" s="11" t="str">
        <f>IF(ISBLANK('action list'!C141),"",'action list'!C141)</f>
        <v/>
      </c>
      <c r="G148" s="10" t="str">
        <f>IF(ISBLANK('action list'!A141),"",'action list'!A141)</f>
        <v/>
      </c>
      <c r="H148" s="380" t="str">
        <f>IF(LEN(G148)=7,VLOOKUP(G148,'action list'!A:R,2,FALSE),"")</f>
        <v/>
      </c>
      <c r="I148" s="65"/>
      <c r="J148" s="94"/>
      <c r="K148" s="132" t="str">
        <f>IF(F148="C",VLOOKUP(G148,'action list'!A:Z,26,FALSE),IF(F148="T","(yes or no)",""))</f>
        <v/>
      </c>
      <c r="M148" s="56" t="str">
        <f t="shared" si="17"/>
        <v/>
      </c>
      <c r="N148" s="56" t="str">
        <f t="shared" si="17"/>
        <v/>
      </c>
      <c r="O148" s="56" t="str">
        <f t="shared" si="17"/>
        <v/>
      </c>
      <c r="P148" s="56" t="str">
        <f t="shared" si="17"/>
        <v/>
      </c>
      <c r="Q148" s="56" t="str">
        <f t="shared" si="17"/>
        <v/>
      </c>
      <c r="R148" s="56" t="str">
        <f t="shared" si="17"/>
        <v/>
      </c>
      <c r="S148" s="56" t="str">
        <f t="shared" si="17"/>
        <v/>
      </c>
      <c r="T148" s="56" t="str">
        <f t="shared" si="17"/>
        <v/>
      </c>
    </row>
    <row r="149" spans="1:20" s="1" customFormat="1" ht="21" x14ac:dyDescent="0.35">
      <c r="A149" s="59">
        <v>0</v>
      </c>
      <c r="B149" s="78"/>
      <c r="C149" s="77" t="str">
        <f>IF(ISBLANK('action list'!D142),"",'action list'!D142)</f>
        <v/>
      </c>
      <c r="D149" s="11" t="str">
        <f>VLOOKUP(G149,'action list'!A:G,7,FALSE)</f>
        <v/>
      </c>
      <c r="E149" s="10" t="str">
        <f>IF(ISBLANK('action list'!F142),"",'action list'!F142)</f>
        <v/>
      </c>
      <c r="F149" s="11" t="str">
        <f>IF(ISBLANK('action list'!C142),"",'action list'!C142)</f>
        <v/>
      </c>
      <c r="G149" s="10" t="str">
        <f>IF(ISBLANK('action list'!A142),"",'action list'!A142)</f>
        <v/>
      </c>
      <c r="H149" s="380" t="str">
        <f>IF(LEN(G149)=7,VLOOKUP(G149,'action list'!A:R,2,FALSE),"")</f>
        <v/>
      </c>
      <c r="I149" s="65"/>
      <c r="J149" s="94"/>
      <c r="K149" s="132" t="str">
        <f>IF(F149="C",VLOOKUP(G149,'action list'!A:Z,26,FALSE),IF(F149="T","(yes or no)",""))</f>
        <v/>
      </c>
      <c r="M149" s="56" t="str">
        <f t="shared" si="17"/>
        <v/>
      </c>
      <c r="N149" s="56" t="str">
        <f t="shared" si="17"/>
        <v/>
      </c>
      <c r="O149" s="56" t="str">
        <f t="shared" si="17"/>
        <v/>
      </c>
      <c r="P149" s="56" t="str">
        <f t="shared" si="17"/>
        <v/>
      </c>
      <c r="Q149" s="56" t="str">
        <f t="shared" si="17"/>
        <v/>
      </c>
      <c r="R149" s="56" t="str">
        <f t="shared" si="17"/>
        <v/>
      </c>
      <c r="S149" s="56" t="str">
        <f t="shared" si="17"/>
        <v/>
      </c>
      <c r="T149" s="56" t="str">
        <f t="shared" si="17"/>
        <v/>
      </c>
    </row>
    <row r="150" spans="1:20" s="1" customFormat="1" ht="21" x14ac:dyDescent="0.35">
      <c r="A150" s="59">
        <v>0</v>
      </c>
      <c r="B150" s="78"/>
      <c r="C150" s="77" t="str">
        <f>IF(ISBLANK('action list'!D143),"",'action list'!D143)</f>
        <v/>
      </c>
      <c r="D150" s="11" t="str">
        <f>VLOOKUP(G150,'action list'!A:G,7,FALSE)</f>
        <v/>
      </c>
      <c r="E150" s="10" t="str">
        <f>IF(ISBLANK('action list'!F143),"",'action list'!F143)</f>
        <v/>
      </c>
      <c r="F150" s="11" t="str">
        <f>IF(ISBLANK('action list'!C143),"",'action list'!C143)</f>
        <v/>
      </c>
      <c r="G150" s="10" t="str">
        <f>IF(ISBLANK('action list'!A143),"",'action list'!A143)</f>
        <v/>
      </c>
      <c r="H150" s="380" t="str">
        <f>IF(LEN(G150)=7,VLOOKUP(G150,'action list'!A:R,2,FALSE),"")</f>
        <v/>
      </c>
      <c r="I150" s="65"/>
      <c r="J150" s="94"/>
      <c r="K150" s="132" t="str">
        <f>IF(F150="C",VLOOKUP(G150,'action list'!A:Z,26,FALSE),IF(F150="T","(yes or no)",""))</f>
        <v/>
      </c>
      <c r="M150" s="56" t="str">
        <f t="shared" si="17"/>
        <v/>
      </c>
      <c r="N150" s="56" t="str">
        <f t="shared" si="17"/>
        <v/>
      </c>
      <c r="O150" s="56" t="str">
        <f t="shared" si="17"/>
        <v/>
      </c>
      <c r="P150" s="56" t="str">
        <f t="shared" si="17"/>
        <v/>
      </c>
      <c r="Q150" s="56" t="str">
        <f t="shared" si="17"/>
        <v/>
      </c>
      <c r="R150" s="56" t="str">
        <f t="shared" si="17"/>
        <v/>
      </c>
      <c r="S150" s="56" t="str">
        <f t="shared" si="17"/>
        <v/>
      </c>
      <c r="T150" s="56" t="str">
        <f t="shared" si="17"/>
        <v/>
      </c>
    </row>
    <row r="151" spans="1:20" s="1" customFormat="1" ht="21" x14ac:dyDescent="0.35">
      <c r="A151" s="59">
        <v>0</v>
      </c>
      <c r="B151" s="78"/>
      <c r="C151" s="77" t="str">
        <f>IF(ISBLANK('action list'!D144),"",'action list'!D144)</f>
        <v/>
      </c>
      <c r="D151" s="11" t="str">
        <f>VLOOKUP(G151,'action list'!A:G,7,FALSE)</f>
        <v/>
      </c>
      <c r="E151" s="10" t="str">
        <f>IF(ISBLANK('action list'!F144),"",'action list'!F144)</f>
        <v/>
      </c>
      <c r="F151" s="11" t="str">
        <f>IF(ISBLANK('action list'!C144),"",'action list'!C144)</f>
        <v/>
      </c>
      <c r="G151" s="10" t="str">
        <f>IF(ISBLANK('action list'!A144),"",'action list'!A144)</f>
        <v/>
      </c>
      <c r="H151" s="380" t="str">
        <f>IF(LEN(G151)=7,VLOOKUP(G151,'action list'!A:R,2,FALSE),"")</f>
        <v/>
      </c>
      <c r="I151" s="65"/>
      <c r="J151" s="94"/>
      <c r="K151" s="132" t="str">
        <f>IF(F151="C",VLOOKUP(G151,'action list'!A:Z,26,FALSE),IF(F151="T","(yes or no)",""))</f>
        <v/>
      </c>
      <c r="M151" s="56" t="str">
        <f t="shared" si="17"/>
        <v/>
      </c>
      <c r="N151" s="56" t="str">
        <f t="shared" si="17"/>
        <v/>
      </c>
      <c r="O151" s="56" t="str">
        <f t="shared" si="17"/>
        <v/>
      </c>
      <c r="P151" s="56" t="str">
        <f t="shared" si="17"/>
        <v/>
      </c>
      <c r="Q151" s="56" t="str">
        <f t="shared" si="17"/>
        <v/>
      </c>
      <c r="R151" s="56" t="str">
        <f t="shared" si="17"/>
        <v/>
      </c>
      <c r="S151" s="56" t="str">
        <f t="shared" si="17"/>
        <v/>
      </c>
      <c r="T151" s="56" t="str">
        <f t="shared" si="17"/>
        <v/>
      </c>
    </row>
    <row r="152" spans="1:20" s="1" customFormat="1" ht="21" x14ac:dyDescent="0.35">
      <c r="A152" s="59">
        <v>0</v>
      </c>
      <c r="B152" s="78"/>
      <c r="C152" s="77" t="str">
        <f>IF(ISBLANK('action list'!D145),"",'action list'!D145)</f>
        <v/>
      </c>
      <c r="D152" s="11" t="str">
        <f>VLOOKUP(G152,'action list'!A:G,7,FALSE)</f>
        <v/>
      </c>
      <c r="E152" s="10" t="str">
        <f>IF(ISBLANK('action list'!F145),"",'action list'!F145)</f>
        <v/>
      </c>
      <c r="F152" s="11" t="str">
        <f>IF(ISBLANK('action list'!C145),"",'action list'!C145)</f>
        <v/>
      </c>
      <c r="G152" s="10" t="str">
        <f>IF(ISBLANK('action list'!A145),"",'action list'!A145)</f>
        <v/>
      </c>
      <c r="H152" s="380" t="str">
        <f>IF(LEN(G152)=7,VLOOKUP(G152,'action list'!A:R,2,FALSE),"")</f>
        <v/>
      </c>
      <c r="I152" s="65"/>
      <c r="J152" s="94"/>
      <c r="K152" s="132" t="str">
        <f>IF(F152="C",VLOOKUP(G152,'action list'!A:Z,26,FALSE),IF(F152="T","(yes or no)",""))</f>
        <v/>
      </c>
      <c r="M152" s="56" t="str">
        <f t="shared" si="17"/>
        <v/>
      </c>
      <c r="N152" s="56" t="str">
        <f t="shared" si="17"/>
        <v/>
      </c>
      <c r="O152" s="56" t="str">
        <f t="shared" si="17"/>
        <v/>
      </c>
      <c r="P152" s="56" t="str">
        <f t="shared" si="17"/>
        <v/>
      </c>
      <c r="Q152" s="56" t="str">
        <f t="shared" si="17"/>
        <v/>
      </c>
      <c r="R152" s="56" t="str">
        <f t="shared" si="17"/>
        <v/>
      </c>
      <c r="S152" s="56" t="str">
        <f t="shared" si="17"/>
        <v/>
      </c>
      <c r="T152" s="56" t="str">
        <f t="shared" si="17"/>
        <v/>
      </c>
    </row>
    <row r="153" spans="1:20" s="1" customFormat="1" ht="21" x14ac:dyDescent="0.35">
      <c r="A153" s="59">
        <v>0</v>
      </c>
      <c r="B153" s="78"/>
      <c r="C153" s="77" t="str">
        <f>IF(ISBLANK('action list'!D146),"",'action list'!D146)</f>
        <v/>
      </c>
      <c r="D153" s="11" t="str">
        <f>VLOOKUP(G153,'action list'!A:G,7,FALSE)</f>
        <v/>
      </c>
      <c r="E153" s="10" t="str">
        <f>IF(ISBLANK('action list'!F146),"",'action list'!F146)</f>
        <v/>
      </c>
      <c r="F153" s="11" t="str">
        <f>IF(ISBLANK('action list'!C146),"",'action list'!C146)</f>
        <v/>
      </c>
      <c r="G153" s="10" t="str">
        <f>IF(ISBLANK('action list'!A146),"",'action list'!A146)</f>
        <v/>
      </c>
      <c r="H153" s="380" t="str">
        <f>IF(LEN(G153)=7,VLOOKUP(G153,'action list'!A:R,2,FALSE),"")</f>
        <v/>
      </c>
      <c r="I153" s="65"/>
      <c r="J153" s="94"/>
      <c r="K153" s="132" t="str">
        <f>IF(F153="C",VLOOKUP(G153,'action list'!A:Z,26,FALSE),IF(F153="T","(yes or no)",""))</f>
        <v/>
      </c>
      <c r="M153" s="56" t="str">
        <f t="shared" si="17"/>
        <v/>
      </c>
      <c r="N153" s="56" t="str">
        <f t="shared" si="17"/>
        <v/>
      </c>
      <c r="O153" s="56" t="str">
        <f t="shared" si="17"/>
        <v/>
      </c>
      <c r="P153" s="56" t="str">
        <f t="shared" si="17"/>
        <v/>
      </c>
      <c r="Q153" s="56" t="str">
        <f t="shared" si="17"/>
        <v/>
      </c>
      <c r="R153" s="56" t="str">
        <f t="shared" si="17"/>
        <v/>
      </c>
      <c r="S153" s="56" t="str">
        <f t="shared" si="17"/>
        <v/>
      </c>
      <c r="T153" s="56" t="str">
        <f t="shared" si="17"/>
        <v/>
      </c>
    </row>
    <row r="154" spans="1:20" s="1" customFormat="1" ht="21" x14ac:dyDescent="0.35">
      <c r="A154" s="59">
        <v>0</v>
      </c>
      <c r="B154" s="78"/>
      <c r="C154" s="77" t="str">
        <f>IF(ISBLANK('action list'!D147),"",'action list'!D147)</f>
        <v/>
      </c>
      <c r="D154" s="11" t="str">
        <f>VLOOKUP(G154,'action list'!A:G,7,FALSE)</f>
        <v/>
      </c>
      <c r="E154" s="10" t="str">
        <f>IF(ISBLANK('action list'!F147),"",'action list'!F147)</f>
        <v/>
      </c>
      <c r="F154" s="11" t="str">
        <f>IF(ISBLANK('action list'!C147),"",'action list'!C147)</f>
        <v/>
      </c>
      <c r="G154" s="10" t="str">
        <f>IF(ISBLANK('action list'!A147),"",'action list'!A147)</f>
        <v/>
      </c>
      <c r="H154" s="380" t="str">
        <f>IF(LEN(G154)=7,VLOOKUP(G154,'action list'!A:R,2,FALSE),"")</f>
        <v/>
      </c>
      <c r="I154" s="65"/>
      <c r="J154" s="94"/>
      <c r="K154" s="132" t="str">
        <f>IF(F154="C",VLOOKUP(G154,'action list'!A:Z,26,FALSE),IF(F154="T","(yes or no)",""))</f>
        <v/>
      </c>
      <c r="M154" s="56" t="str">
        <f t="shared" si="17"/>
        <v/>
      </c>
      <c r="N154" s="56" t="str">
        <f t="shared" si="17"/>
        <v/>
      </c>
      <c r="O154" s="56" t="str">
        <f t="shared" si="17"/>
        <v/>
      </c>
      <c r="P154" s="56" t="str">
        <f t="shared" si="17"/>
        <v/>
      </c>
      <c r="Q154" s="56" t="str">
        <f t="shared" si="17"/>
        <v/>
      </c>
      <c r="R154" s="56" t="str">
        <f t="shared" si="17"/>
        <v/>
      </c>
      <c r="S154" s="56" t="str">
        <f t="shared" si="17"/>
        <v/>
      </c>
      <c r="T154" s="56" t="str">
        <f t="shared" si="17"/>
        <v/>
      </c>
    </row>
    <row r="155" spans="1:20" s="1" customFormat="1" ht="21" x14ac:dyDescent="0.35">
      <c r="A155" s="59">
        <v>0</v>
      </c>
      <c r="B155" s="78"/>
      <c r="C155" s="77" t="str">
        <f>IF(ISBLANK('action list'!D148),"",'action list'!D148)</f>
        <v/>
      </c>
      <c r="D155" s="11" t="str">
        <f>VLOOKUP(G155,'action list'!A:G,7,FALSE)</f>
        <v/>
      </c>
      <c r="E155" s="10" t="str">
        <f>IF(ISBLANK('action list'!F148),"",'action list'!F148)</f>
        <v/>
      </c>
      <c r="F155" s="11" t="str">
        <f>IF(ISBLANK('action list'!C148),"",'action list'!C148)</f>
        <v/>
      </c>
      <c r="G155" s="10" t="str">
        <f>IF(ISBLANK('action list'!A148),"",'action list'!A148)</f>
        <v/>
      </c>
      <c r="H155" s="380" t="str">
        <f>IF(LEN(G155)=7,VLOOKUP(G155,'action list'!A:R,2,FALSE),"")</f>
        <v/>
      </c>
      <c r="I155" s="65"/>
      <c r="J155" s="94"/>
      <c r="K155" s="132" t="str">
        <f>IF(F155="C",VLOOKUP(G155,'action list'!A:Z,26,FALSE),IF(F155="T","(yes or no)",""))</f>
        <v/>
      </c>
      <c r="M155" s="56" t="str">
        <f t="shared" si="17"/>
        <v/>
      </c>
      <c r="N155" s="56" t="str">
        <f t="shared" si="17"/>
        <v/>
      </c>
      <c r="O155" s="56" t="str">
        <f t="shared" si="17"/>
        <v/>
      </c>
      <c r="P155" s="56" t="str">
        <f t="shared" si="17"/>
        <v/>
      </c>
      <c r="Q155" s="56" t="str">
        <f t="shared" si="17"/>
        <v/>
      </c>
      <c r="R155" s="56" t="str">
        <f t="shared" si="17"/>
        <v/>
      </c>
      <c r="S155" s="56" t="str">
        <f t="shared" si="17"/>
        <v/>
      </c>
      <c r="T155" s="56" t="str">
        <f t="shared" si="17"/>
        <v/>
      </c>
    </row>
    <row r="156" spans="1:20" s="1" customFormat="1" ht="21" x14ac:dyDescent="0.35">
      <c r="A156" s="59">
        <v>0</v>
      </c>
      <c r="B156" s="78"/>
      <c r="C156" s="77" t="str">
        <f>IF(ISBLANK('action list'!D149),"",'action list'!D149)</f>
        <v/>
      </c>
      <c r="D156" s="11" t="str">
        <f>VLOOKUP(G156,'action list'!A:G,7,FALSE)</f>
        <v/>
      </c>
      <c r="E156" s="10" t="str">
        <f>IF(ISBLANK('action list'!F149),"",'action list'!F149)</f>
        <v/>
      </c>
      <c r="F156" s="11" t="str">
        <f>IF(ISBLANK('action list'!C149),"",'action list'!C149)</f>
        <v/>
      </c>
      <c r="G156" s="10" t="str">
        <f>IF(ISBLANK('action list'!A149),"",'action list'!A149)</f>
        <v/>
      </c>
      <c r="H156" s="380" t="str">
        <f>IF(LEN(G156)=7,VLOOKUP(G156,'action list'!A:R,2,FALSE),"")</f>
        <v/>
      </c>
      <c r="I156" s="65"/>
      <c r="J156" s="94"/>
      <c r="K156" s="132" t="str">
        <f>IF(F156="C",VLOOKUP(G156,'action list'!A:Z,26,FALSE),IF(F156="T","(yes or no)",""))</f>
        <v/>
      </c>
      <c r="M156" s="56" t="str">
        <f t="shared" ref="M156:T165" si="18">IF(AND($C156=_xlfn.NUMBERVALUE(LEFT(M$10,1)),$F156=RIGHT(M$10,1)),$J156,"")</f>
        <v/>
      </c>
      <c r="N156" s="56" t="str">
        <f t="shared" si="18"/>
        <v/>
      </c>
      <c r="O156" s="56" t="str">
        <f t="shared" si="18"/>
        <v/>
      </c>
      <c r="P156" s="56" t="str">
        <f t="shared" si="18"/>
        <v/>
      </c>
      <c r="Q156" s="56" t="str">
        <f t="shared" si="18"/>
        <v/>
      </c>
      <c r="R156" s="56" t="str">
        <f t="shared" si="18"/>
        <v/>
      </c>
      <c r="S156" s="56" t="str">
        <f t="shared" si="18"/>
        <v/>
      </c>
      <c r="T156" s="56" t="str">
        <f t="shared" si="18"/>
        <v/>
      </c>
    </row>
    <row r="157" spans="1:20" s="1" customFormat="1" ht="21" x14ac:dyDescent="0.35">
      <c r="A157" s="59">
        <v>0</v>
      </c>
      <c r="B157" s="78"/>
      <c r="C157" s="77" t="str">
        <f>IF(ISBLANK('action list'!D150),"",'action list'!D150)</f>
        <v/>
      </c>
      <c r="D157" s="11" t="str">
        <f>VLOOKUP(G157,'action list'!A:G,7,FALSE)</f>
        <v/>
      </c>
      <c r="E157" s="10" t="str">
        <f>IF(ISBLANK('action list'!F150),"",'action list'!F150)</f>
        <v/>
      </c>
      <c r="F157" s="11" t="str">
        <f>IF(ISBLANK('action list'!C150),"",'action list'!C150)</f>
        <v/>
      </c>
      <c r="G157" s="10" t="str">
        <f>IF(ISBLANK('action list'!A150),"",'action list'!A150)</f>
        <v/>
      </c>
      <c r="H157" s="380" t="str">
        <f>IF(LEN(G157)=7,VLOOKUP(G157,'action list'!A:R,2,FALSE),"")</f>
        <v/>
      </c>
      <c r="I157" s="65"/>
      <c r="J157" s="94"/>
      <c r="K157" s="132" t="str">
        <f>IF(F157="C",VLOOKUP(G157,'action list'!A:Z,26,FALSE),IF(F157="T","(yes or no)",""))</f>
        <v/>
      </c>
      <c r="M157" s="56" t="str">
        <f t="shared" si="18"/>
        <v/>
      </c>
      <c r="N157" s="56" t="str">
        <f t="shared" si="18"/>
        <v/>
      </c>
      <c r="O157" s="56" t="str">
        <f t="shared" si="18"/>
        <v/>
      </c>
      <c r="P157" s="56" t="str">
        <f t="shared" si="18"/>
        <v/>
      </c>
      <c r="Q157" s="56" t="str">
        <f t="shared" si="18"/>
        <v/>
      </c>
      <c r="R157" s="56" t="str">
        <f t="shared" si="18"/>
        <v/>
      </c>
      <c r="S157" s="56" t="str">
        <f t="shared" si="18"/>
        <v/>
      </c>
      <c r="T157" s="56" t="str">
        <f t="shared" si="18"/>
        <v/>
      </c>
    </row>
    <row r="158" spans="1:20" s="1" customFormat="1" ht="21" x14ac:dyDescent="0.35">
      <c r="A158" s="59">
        <v>0</v>
      </c>
      <c r="B158" s="78"/>
      <c r="C158" s="77" t="str">
        <f>IF(ISBLANK('action list'!D151),"",'action list'!D151)</f>
        <v/>
      </c>
      <c r="D158" s="11" t="str">
        <f>VLOOKUP(G158,'action list'!A:G,7,FALSE)</f>
        <v/>
      </c>
      <c r="E158" s="10" t="str">
        <f>IF(ISBLANK('action list'!F151),"",'action list'!F151)</f>
        <v/>
      </c>
      <c r="F158" s="11" t="str">
        <f>IF(ISBLANK('action list'!C151),"",'action list'!C151)</f>
        <v/>
      </c>
      <c r="G158" s="10" t="str">
        <f>IF(ISBLANK('action list'!A151),"",'action list'!A151)</f>
        <v/>
      </c>
      <c r="H158" s="380" t="str">
        <f>IF(LEN(G158)=7,VLOOKUP(G158,'action list'!A:R,2,FALSE),"")</f>
        <v/>
      </c>
      <c r="I158" s="65"/>
      <c r="J158" s="94"/>
      <c r="K158" s="132" t="str">
        <f>IF(F158="C",VLOOKUP(G158,'action list'!A:Z,26,FALSE),IF(F158="T","(yes or no)",""))</f>
        <v/>
      </c>
      <c r="M158" s="56" t="str">
        <f t="shared" si="18"/>
        <v/>
      </c>
      <c r="N158" s="56" t="str">
        <f t="shared" si="18"/>
        <v/>
      </c>
      <c r="O158" s="56" t="str">
        <f t="shared" si="18"/>
        <v/>
      </c>
      <c r="P158" s="56" t="str">
        <f t="shared" si="18"/>
        <v/>
      </c>
      <c r="Q158" s="56" t="str">
        <f t="shared" si="18"/>
        <v/>
      </c>
      <c r="R158" s="56" t="str">
        <f t="shared" si="18"/>
        <v/>
      </c>
      <c r="S158" s="56" t="str">
        <f t="shared" si="18"/>
        <v/>
      </c>
      <c r="T158" s="56" t="str">
        <f t="shared" si="18"/>
        <v/>
      </c>
    </row>
    <row r="159" spans="1:20" s="1" customFormat="1" ht="21" x14ac:dyDescent="0.35">
      <c r="A159" s="59">
        <v>0</v>
      </c>
      <c r="B159" s="78"/>
      <c r="C159" s="77" t="str">
        <f>IF(ISBLANK('action list'!D152),"",'action list'!D152)</f>
        <v/>
      </c>
      <c r="D159" s="11" t="str">
        <f>VLOOKUP(G159,'action list'!A:G,7,FALSE)</f>
        <v/>
      </c>
      <c r="E159" s="10" t="str">
        <f>IF(ISBLANK('action list'!F152),"",'action list'!F152)</f>
        <v/>
      </c>
      <c r="F159" s="11" t="str">
        <f>IF(ISBLANK('action list'!C152),"",'action list'!C152)</f>
        <v/>
      </c>
      <c r="G159" s="10" t="str">
        <f>IF(ISBLANK('action list'!A152),"",'action list'!A152)</f>
        <v/>
      </c>
      <c r="H159" s="380" t="str">
        <f>IF(LEN(G159)=7,VLOOKUP(G159,'action list'!A:R,2,FALSE),"")</f>
        <v/>
      </c>
      <c r="I159" s="65"/>
      <c r="J159" s="94"/>
      <c r="K159" s="132" t="str">
        <f>IF(F159="C",VLOOKUP(G159,'action list'!A:Z,26,FALSE),IF(F159="T","(yes or no)",""))</f>
        <v/>
      </c>
      <c r="M159" s="56" t="str">
        <f t="shared" si="18"/>
        <v/>
      </c>
      <c r="N159" s="56" t="str">
        <f t="shared" si="18"/>
        <v/>
      </c>
      <c r="O159" s="56" t="str">
        <f t="shared" si="18"/>
        <v/>
      </c>
      <c r="P159" s="56" t="str">
        <f t="shared" si="18"/>
        <v/>
      </c>
      <c r="Q159" s="56" t="str">
        <f t="shared" si="18"/>
        <v/>
      </c>
      <c r="R159" s="56" t="str">
        <f t="shared" si="18"/>
        <v/>
      </c>
      <c r="S159" s="56" t="str">
        <f t="shared" si="18"/>
        <v/>
      </c>
      <c r="T159" s="56" t="str">
        <f t="shared" si="18"/>
        <v/>
      </c>
    </row>
    <row r="160" spans="1:20" s="1" customFormat="1" ht="21" x14ac:dyDescent="0.35">
      <c r="A160" s="59">
        <v>0</v>
      </c>
      <c r="B160" s="78"/>
      <c r="C160" s="77" t="str">
        <f>IF(ISBLANK('action list'!D153),"",'action list'!D153)</f>
        <v/>
      </c>
      <c r="D160" s="11" t="str">
        <f>VLOOKUP(G160,'action list'!A:G,7,FALSE)</f>
        <v/>
      </c>
      <c r="E160" s="10" t="str">
        <f>IF(ISBLANK('action list'!F153),"",'action list'!F153)</f>
        <v/>
      </c>
      <c r="F160" s="11" t="str">
        <f>IF(ISBLANK('action list'!C153),"",'action list'!C153)</f>
        <v/>
      </c>
      <c r="G160" s="10" t="str">
        <f>IF(ISBLANK('action list'!A153),"",'action list'!A153)</f>
        <v/>
      </c>
      <c r="H160" s="380" t="str">
        <f>IF(LEN(G160)=7,VLOOKUP(G160,'action list'!A:R,2,FALSE),"")</f>
        <v/>
      </c>
      <c r="I160" s="65"/>
      <c r="J160" s="94"/>
      <c r="K160" s="132" t="str">
        <f>IF(F160="C",VLOOKUP(G160,'action list'!A:Z,26,FALSE),IF(F160="T","(yes or no)",""))</f>
        <v/>
      </c>
      <c r="M160" s="56" t="str">
        <f t="shared" si="18"/>
        <v/>
      </c>
      <c r="N160" s="56" t="str">
        <f t="shared" si="18"/>
        <v/>
      </c>
      <c r="O160" s="56" t="str">
        <f t="shared" si="18"/>
        <v/>
      </c>
      <c r="P160" s="56" t="str">
        <f t="shared" si="18"/>
        <v/>
      </c>
      <c r="Q160" s="56" t="str">
        <f t="shared" si="18"/>
        <v/>
      </c>
      <c r="R160" s="56" t="str">
        <f t="shared" si="18"/>
        <v/>
      </c>
      <c r="S160" s="56" t="str">
        <f t="shared" si="18"/>
        <v/>
      </c>
      <c r="T160" s="56" t="str">
        <f t="shared" si="18"/>
        <v/>
      </c>
    </row>
    <row r="161" spans="1:20" s="1" customFormat="1" ht="21" x14ac:dyDescent="0.35">
      <c r="A161" s="59">
        <v>0</v>
      </c>
      <c r="B161" s="78"/>
      <c r="C161" s="77" t="str">
        <f>IF(ISBLANK('action list'!D154),"",'action list'!D154)</f>
        <v/>
      </c>
      <c r="D161" s="11" t="str">
        <f>VLOOKUP(G161,'action list'!A:G,7,FALSE)</f>
        <v/>
      </c>
      <c r="E161" s="10" t="str">
        <f>IF(ISBLANK('action list'!F154),"",'action list'!F154)</f>
        <v/>
      </c>
      <c r="F161" s="11" t="str">
        <f>IF(ISBLANK('action list'!C154),"",'action list'!C154)</f>
        <v/>
      </c>
      <c r="G161" s="10" t="str">
        <f>IF(ISBLANK('action list'!A154),"",'action list'!A154)</f>
        <v/>
      </c>
      <c r="H161" s="380" t="str">
        <f>IF(LEN(G161)=7,VLOOKUP(G161,'action list'!A:R,2,FALSE),"")</f>
        <v/>
      </c>
      <c r="I161" s="65"/>
      <c r="J161" s="94"/>
      <c r="K161" s="132" t="str">
        <f>IF(F161="C",VLOOKUP(G161,'action list'!A:Z,26,FALSE),IF(F161="T","(yes or no)",""))</f>
        <v/>
      </c>
      <c r="M161" s="56" t="str">
        <f t="shared" si="18"/>
        <v/>
      </c>
      <c r="N161" s="56" t="str">
        <f t="shared" si="18"/>
        <v/>
      </c>
      <c r="O161" s="56" t="str">
        <f t="shared" si="18"/>
        <v/>
      </c>
      <c r="P161" s="56" t="str">
        <f t="shared" si="18"/>
        <v/>
      </c>
      <c r="Q161" s="56" t="str">
        <f t="shared" si="18"/>
        <v/>
      </c>
      <c r="R161" s="56" t="str">
        <f t="shared" si="18"/>
        <v/>
      </c>
      <c r="S161" s="56" t="str">
        <f t="shared" si="18"/>
        <v/>
      </c>
      <c r="T161" s="56" t="str">
        <f t="shared" si="18"/>
        <v/>
      </c>
    </row>
    <row r="162" spans="1:20" s="1" customFormat="1" ht="21" x14ac:dyDescent="0.35">
      <c r="A162" s="59">
        <v>0</v>
      </c>
      <c r="B162" s="78"/>
      <c r="C162" s="77" t="str">
        <f>IF(ISBLANK('action list'!D155),"",'action list'!D155)</f>
        <v/>
      </c>
      <c r="D162" s="11" t="str">
        <f>VLOOKUP(G162,'action list'!A:G,7,FALSE)</f>
        <v/>
      </c>
      <c r="E162" s="10" t="str">
        <f>IF(ISBLANK('action list'!F155),"",'action list'!F155)</f>
        <v/>
      </c>
      <c r="F162" s="11" t="str">
        <f>IF(ISBLANK('action list'!C155),"",'action list'!C155)</f>
        <v/>
      </c>
      <c r="G162" s="10" t="str">
        <f>IF(ISBLANK('action list'!A155),"",'action list'!A155)</f>
        <v/>
      </c>
      <c r="H162" s="380" t="str">
        <f>IF(LEN(G162)=7,VLOOKUP(G162,'action list'!A:R,2,FALSE),"")</f>
        <v/>
      </c>
      <c r="I162" s="65"/>
      <c r="J162" s="94"/>
      <c r="K162" s="132" t="str">
        <f>IF(F162="C",VLOOKUP(G162,'action list'!A:Z,26,FALSE),IF(F162="T","(yes or no)",""))</f>
        <v/>
      </c>
      <c r="M162" s="56" t="str">
        <f t="shared" si="18"/>
        <v/>
      </c>
      <c r="N162" s="56" t="str">
        <f t="shared" si="18"/>
        <v/>
      </c>
      <c r="O162" s="56" t="str">
        <f t="shared" si="18"/>
        <v/>
      </c>
      <c r="P162" s="56" t="str">
        <f t="shared" si="18"/>
        <v/>
      </c>
      <c r="Q162" s="56" t="str">
        <f t="shared" si="18"/>
        <v/>
      </c>
      <c r="R162" s="56" t="str">
        <f t="shared" si="18"/>
        <v/>
      </c>
      <c r="S162" s="56" t="str">
        <f t="shared" si="18"/>
        <v/>
      </c>
      <c r="T162" s="56" t="str">
        <f t="shared" si="18"/>
        <v/>
      </c>
    </row>
    <row r="163" spans="1:20" s="1" customFormat="1" ht="21" x14ac:dyDescent="0.35">
      <c r="A163" s="59">
        <v>0</v>
      </c>
      <c r="B163" s="78"/>
      <c r="C163" s="77" t="str">
        <f>IF(ISBLANK('action list'!D156),"",'action list'!D156)</f>
        <v/>
      </c>
      <c r="D163" s="11" t="str">
        <f>VLOOKUP(G163,'action list'!A:G,7,FALSE)</f>
        <v/>
      </c>
      <c r="E163" s="10" t="str">
        <f>IF(ISBLANK('action list'!F156),"",'action list'!F156)</f>
        <v/>
      </c>
      <c r="F163" s="11" t="str">
        <f>IF(ISBLANK('action list'!C156),"",'action list'!C156)</f>
        <v/>
      </c>
      <c r="G163" s="10" t="str">
        <f>IF(ISBLANK('action list'!A156),"",'action list'!A156)</f>
        <v/>
      </c>
      <c r="H163" s="380" t="str">
        <f>IF(LEN(G163)=7,VLOOKUP(G163,'action list'!A:R,2,FALSE),"")</f>
        <v/>
      </c>
      <c r="I163" s="65"/>
      <c r="J163" s="94"/>
      <c r="K163" s="132" t="str">
        <f>IF(F163="C",VLOOKUP(G163,'action list'!A:Z,26,FALSE),IF(F163="T","(yes or no)",""))</f>
        <v/>
      </c>
      <c r="M163" s="56" t="str">
        <f t="shared" si="18"/>
        <v/>
      </c>
      <c r="N163" s="56" t="str">
        <f t="shared" si="18"/>
        <v/>
      </c>
      <c r="O163" s="56" t="str">
        <f t="shared" si="18"/>
        <v/>
      </c>
      <c r="P163" s="56" t="str">
        <f t="shared" si="18"/>
        <v/>
      </c>
      <c r="Q163" s="56" t="str">
        <f t="shared" si="18"/>
        <v/>
      </c>
      <c r="R163" s="56" t="str">
        <f t="shared" si="18"/>
        <v/>
      </c>
      <c r="S163" s="56" t="str">
        <f t="shared" si="18"/>
        <v/>
      </c>
      <c r="T163" s="56" t="str">
        <f t="shared" si="18"/>
        <v/>
      </c>
    </row>
    <row r="164" spans="1:20" s="1" customFormat="1" ht="21" x14ac:dyDescent="0.35">
      <c r="A164" s="59">
        <v>0</v>
      </c>
      <c r="B164" s="78"/>
      <c r="C164" s="77" t="str">
        <f>IF(ISBLANK('action list'!D157),"",'action list'!D157)</f>
        <v/>
      </c>
      <c r="D164" s="11" t="str">
        <f>VLOOKUP(G164,'action list'!A:G,7,FALSE)</f>
        <v/>
      </c>
      <c r="E164" s="10" t="str">
        <f>IF(ISBLANK('action list'!F157),"",'action list'!F157)</f>
        <v/>
      </c>
      <c r="F164" s="11" t="str">
        <f>IF(ISBLANK('action list'!C157),"",'action list'!C157)</f>
        <v/>
      </c>
      <c r="G164" s="10" t="str">
        <f>IF(ISBLANK('action list'!A157),"",'action list'!A157)</f>
        <v/>
      </c>
      <c r="H164" s="380" t="str">
        <f>IF(LEN(G164)=7,VLOOKUP(G164,'action list'!A:R,2,FALSE),"")</f>
        <v/>
      </c>
      <c r="I164" s="65"/>
      <c r="J164" s="94"/>
      <c r="K164" s="132" t="str">
        <f>IF(F164="C",VLOOKUP(G164,'action list'!A:Z,26,FALSE),IF(F164="T","(yes or no)",""))</f>
        <v/>
      </c>
      <c r="M164" s="56" t="str">
        <f t="shared" si="18"/>
        <v/>
      </c>
      <c r="N164" s="56" t="str">
        <f t="shared" si="18"/>
        <v/>
      </c>
      <c r="O164" s="56" t="str">
        <f t="shared" si="18"/>
        <v/>
      </c>
      <c r="P164" s="56" t="str">
        <f t="shared" si="18"/>
        <v/>
      </c>
      <c r="Q164" s="56" t="str">
        <f t="shared" si="18"/>
        <v/>
      </c>
      <c r="R164" s="56" t="str">
        <f t="shared" si="18"/>
        <v/>
      </c>
      <c r="S164" s="56" t="str">
        <f t="shared" si="18"/>
        <v/>
      </c>
      <c r="T164" s="56" t="str">
        <f t="shared" si="18"/>
        <v/>
      </c>
    </row>
    <row r="165" spans="1:20" s="1" customFormat="1" ht="21" x14ac:dyDescent="0.35">
      <c r="A165" s="59">
        <v>0</v>
      </c>
      <c r="B165" s="78"/>
      <c r="C165" s="77" t="str">
        <f>IF(ISBLANK('action list'!D158),"",'action list'!D158)</f>
        <v/>
      </c>
      <c r="D165" s="11" t="str">
        <f>VLOOKUP(G165,'action list'!A:G,7,FALSE)</f>
        <v/>
      </c>
      <c r="E165" s="10" t="str">
        <f>IF(ISBLANK('action list'!F158),"",'action list'!F158)</f>
        <v/>
      </c>
      <c r="F165" s="11" t="str">
        <f>IF(ISBLANK('action list'!C158),"",'action list'!C158)</f>
        <v/>
      </c>
      <c r="G165" s="10" t="str">
        <f>IF(ISBLANK('action list'!A158),"",'action list'!A158)</f>
        <v/>
      </c>
      <c r="H165" s="380" t="str">
        <f>IF(LEN(G165)=7,VLOOKUP(G165,'action list'!A:R,2,FALSE),"")</f>
        <v/>
      </c>
      <c r="I165" s="65"/>
      <c r="J165" s="94"/>
      <c r="K165" s="132" t="str">
        <f>IF(F165="C",VLOOKUP(G165,'action list'!A:Z,26,FALSE),IF(F165="T","(yes or no)",""))</f>
        <v/>
      </c>
      <c r="M165" s="56" t="str">
        <f t="shared" si="18"/>
        <v/>
      </c>
      <c r="N165" s="56" t="str">
        <f t="shared" si="18"/>
        <v/>
      </c>
      <c r="O165" s="56" t="str">
        <f t="shared" si="18"/>
        <v/>
      </c>
      <c r="P165" s="56" t="str">
        <f t="shared" si="18"/>
        <v/>
      </c>
      <c r="Q165" s="56" t="str">
        <f t="shared" si="18"/>
        <v/>
      </c>
      <c r="R165" s="56" t="str">
        <f t="shared" si="18"/>
        <v/>
      </c>
      <c r="S165" s="56" t="str">
        <f t="shared" si="18"/>
        <v/>
      </c>
      <c r="T165" s="56" t="str">
        <f t="shared" si="18"/>
        <v/>
      </c>
    </row>
    <row r="166" spans="1:20" s="1" customFormat="1" ht="21" x14ac:dyDescent="0.35">
      <c r="A166" s="59">
        <v>0</v>
      </c>
      <c r="B166" s="78"/>
      <c r="C166" s="77" t="str">
        <f>IF(ISBLANK('action list'!D159),"",'action list'!D159)</f>
        <v/>
      </c>
      <c r="D166" s="11" t="str">
        <f>VLOOKUP(G166,'action list'!A:G,7,FALSE)</f>
        <v/>
      </c>
      <c r="E166" s="10" t="str">
        <f>IF(ISBLANK('action list'!F159),"",'action list'!F159)</f>
        <v/>
      </c>
      <c r="F166" s="11" t="str">
        <f>IF(ISBLANK('action list'!C159),"",'action list'!C159)</f>
        <v/>
      </c>
      <c r="G166" s="10" t="str">
        <f>IF(ISBLANK('action list'!A159),"",'action list'!A159)</f>
        <v/>
      </c>
      <c r="H166" s="380" t="str">
        <f>IF(LEN(G166)=7,VLOOKUP(G166,'action list'!A:R,2,FALSE),"")</f>
        <v/>
      </c>
      <c r="I166" s="65"/>
      <c r="J166" s="94"/>
      <c r="K166" s="132" t="str">
        <f>IF(F166="C",VLOOKUP(G166,'action list'!A:Z,26,FALSE),IF(F166="T","(yes or no)",""))</f>
        <v/>
      </c>
      <c r="M166" s="56" t="str">
        <f t="shared" ref="M166:T175" si="19">IF(AND($C166=_xlfn.NUMBERVALUE(LEFT(M$10,1)),$F166=RIGHT(M$10,1)),$J166,"")</f>
        <v/>
      </c>
      <c r="N166" s="56" t="str">
        <f t="shared" si="19"/>
        <v/>
      </c>
      <c r="O166" s="56" t="str">
        <f t="shared" si="19"/>
        <v/>
      </c>
      <c r="P166" s="56" t="str">
        <f t="shared" si="19"/>
        <v/>
      </c>
      <c r="Q166" s="56" t="str">
        <f t="shared" si="19"/>
        <v/>
      </c>
      <c r="R166" s="56" t="str">
        <f t="shared" si="19"/>
        <v/>
      </c>
      <c r="S166" s="56" t="str">
        <f t="shared" si="19"/>
        <v/>
      </c>
      <c r="T166" s="56" t="str">
        <f t="shared" si="19"/>
        <v/>
      </c>
    </row>
    <row r="167" spans="1:20" s="1" customFormat="1" ht="21" x14ac:dyDescent="0.35">
      <c r="A167" s="59">
        <v>0</v>
      </c>
      <c r="B167" s="78"/>
      <c r="C167" s="77" t="str">
        <f>IF(ISBLANK('action list'!D160),"",'action list'!D160)</f>
        <v/>
      </c>
      <c r="D167" s="11" t="str">
        <f>VLOOKUP(G167,'action list'!A:G,7,FALSE)</f>
        <v/>
      </c>
      <c r="E167" s="10" t="str">
        <f>IF(ISBLANK('action list'!F160),"",'action list'!F160)</f>
        <v/>
      </c>
      <c r="F167" s="11" t="str">
        <f>IF(ISBLANK('action list'!C160),"",'action list'!C160)</f>
        <v/>
      </c>
      <c r="G167" s="10" t="str">
        <f>IF(ISBLANK('action list'!A160),"",'action list'!A160)</f>
        <v/>
      </c>
      <c r="H167" s="380" t="str">
        <f>IF(LEN(G167)=7,VLOOKUP(G167,'action list'!A:R,2,FALSE),"")</f>
        <v/>
      </c>
      <c r="I167" s="65"/>
      <c r="J167" s="94"/>
      <c r="K167" s="132" t="str">
        <f>IF(F167="C",VLOOKUP(G167,'action list'!A:Z,26,FALSE),IF(F167="T","(yes or no)",""))</f>
        <v/>
      </c>
      <c r="M167" s="56" t="str">
        <f t="shared" si="19"/>
        <v/>
      </c>
      <c r="N167" s="56" t="str">
        <f t="shared" si="19"/>
        <v/>
      </c>
      <c r="O167" s="56" t="str">
        <f t="shared" si="19"/>
        <v/>
      </c>
      <c r="P167" s="56" t="str">
        <f t="shared" si="19"/>
        <v/>
      </c>
      <c r="Q167" s="56" t="str">
        <f t="shared" si="19"/>
        <v/>
      </c>
      <c r="R167" s="56" t="str">
        <f t="shared" si="19"/>
        <v/>
      </c>
      <c r="S167" s="56" t="str">
        <f t="shared" si="19"/>
        <v/>
      </c>
      <c r="T167" s="56" t="str">
        <f t="shared" si="19"/>
        <v/>
      </c>
    </row>
    <row r="168" spans="1:20" s="1" customFormat="1" ht="21" x14ac:dyDescent="0.35">
      <c r="A168" s="59">
        <v>0</v>
      </c>
      <c r="B168" s="78"/>
      <c r="C168" s="77" t="str">
        <f>IF(ISBLANK('action list'!D161),"",'action list'!D161)</f>
        <v/>
      </c>
      <c r="D168" s="11" t="str">
        <f>VLOOKUP(G168,'action list'!A:G,7,FALSE)</f>
        <v/>
      </c>
      <c r="E168" s="10" t="str">
        <f>IF(ISBLANK('action list'!F161),"",'action list'!F161)</f>
        <v/>
      </c>
      <c r="F168" s="11" t="str">
        <f>IF(ISBLANK('action list'!C161),"",'action list'!C161)</f>
        <v/>
      </c>
      <c r="G168" s="10" t="str">
        <f>IF(ISBLANK('action list'!A161),"",'action list'!A161)</f>
        <v/>
      </c>
      <c r="H168" s="380" t="str">
        <f>IF(LEN(G168)=7,VLOOKUP(G168,'action list'!A:R,2,FALSE),"")</f>
        <v/>
      </c>
      <c r="I168" s="65"/>
      <c r="J168" s="94"/>
      <c r="K168" s="132" t="str">
        <f>IF(F168="C",VLOOKUP(G168,'action list'!A:Z,26,FALSE),IF(F168="T","(yes or no)",""))</f>
        <v/>
      </c>
      <c r="M168" s="56" t="str">
        <f t="shared" si="19"/>
        <v/>
      </c>
      <c r="N168" s="56" t="str">
        <f t="shared" si="19"/>
        <v/>
      </c>
      <c r="O168" s="56" t="str">
        <f t="shared" si="19"/>
        <v/>
      </c>
      <c r="P168" s="56" t="str">
        <f t="shared" si="19"/>
        <v/>
      </c>
      <c r="Q168" s="56" t="str">
        <f t="shared" si="19"/>
        <v/>
      </c>
      <c r="R168" s="56" t="str">
        <f t="shared" si="19"/>
        <v/>
      </c>
      <c r="S168" s="56" t="str">
        <f t="shared" si="19"/>
        <v/>
      </c>
      <c r="T168" s="56" t="str">
        <f t="shared" si="19"/>
        <v/>
      </c>
    </row>
    <row r="169" spans="1:20" s="1" customFormat="1" ht="21" x14ac:dyDescent="0.35">
      <c r="A169" s="59">
        <v>0</v>
      </c>
      <c r="B169" s="78"/>
      <c r="C169" s="77" t="str">
        <f>IF(ISBLANK('action list'!D162),"",'action list'!D162)</f>
        <v/>
      </c>
      <c r="D169" s="11" t="str">
        <f>VLOOKUP(G169,'action list'!A:G,7,FALSE)</f>
        <v/>
      </c>
      <c r="E169" s="10" t="str">
        <f>IF(ISBLANK('action list'!F162),"",'action list'!F162)</f>
        <v/>
      </c>
      <c r="F169" s="11" t="str">
        <f>IF(ISBLANK('action list'!C162),"",'action list'!C162)</f>
        <v/>
      </c>
      <c r="G169" s="10" t="str">
        <f>IF(ISBLANK('action list'!A162),"",'action list'!A162)</f>
        <v/>
      </c>
      <c r="H169" s="380" t="str">
        <f>IF(LEN(G169)=7,VLOOKUP(G169,'action list'!A:R,2,FALSE),"")</f>
        <v/>
      </c>
      <c r="I169" s="65"/>
      <c r="J169" s="94"/>
      <c r="K169" s="132" t="str">
        <f>IF(F169="C",VLOOKUP(G169,'action list'!A:Z,26,FALSE),IF(F169="T","(yes or no)",""))</f>
        <v/>
      </c>
      <c r="M169" s="56" t="str">
        <f t="shared" si="19"/>
        <v/>
      </c>
      <c r="N169" s="56" t="str">
        <f t="shared" si="19"/>
        <v/>
      </c>
      <c r="O169" s="56" t="str">
        <f t="shared" si="19"/>
        <v/>
      </c>
      <c r="P169" s="56" t="str">
        <f t="shared" si="19"/>
        <v/>
      </c>
      <c r="Q169" s="56" t="str">
        <f t="shared" si="19"/>
        <v/>
      </c>
      <c r="R169" s="56" t="str">
        <f t="shared" si="19"/>
        <v/>
      </c>
      <c r="S169" s="56" t="str">
        <f t="shared" si="19"/>
        <v/>
      </c>
      <c r="T169" s="56" t="str">
        <f t="shared" si="19"/>
        <v/>
      </c>
    </row>
    <row r="170" spans="1:20" s="1" customFormat="1" ht="21" x14ac:dyDescent="0.35">
      <c r="A170" s="59">
        <v>0</v>
      </c>
      <c r="B170" s="78"/>
      <c r="C170" s="77" t="str">
        <f>IF(ISBLANK('action list'!D163),"",'action list'!D163)</f>
        <v/>
      </c>
      <c r="D170" s="11" t="str">
        <f>VLOOKUP(G170,'action list'!A:G,7,FALSE)</f>
        <v/>
      </c>
      <c r="E170" s="10" t="str">
        <f>IF(ISBLANK('action list'!F163),"",'action list'!F163)</f>
        <v/>
      </c>
      <c r="F170" s="11" t="str">
        <f>IF(ISBLANK('action list'!C163),"",'action list'!C163)</f>
        <v/>
      </c>
      <c r="G170" s="10" t="str">
        <f>IF(ISBLANK('action list'!A163),"",'action list'!A163)</f>
        <v/>
      </c>
      <c r="H170" s="380" t="str">
        <f>IF(LEN(G170)=7,VLOOKUP(G170,'action list'!A:R,2,FALSE),"")</f>
        <v/>
      </c>
      <c r="I170" s="65"/>
      <c r="J170" s="94"/>
      <c r="K170" s="132" t="str">
        <f>IF(F170="C",VLOOKUP(G170,'action list'!A:Z,26,FALSE),IF(F170="T","(yes or no)",""))</f>
        <v/>
      </c>
      <c r="M170" s="56" t="str">
        <f t="shared" si="19"/>
        <v/>
      </c>
      <c r="N170" s="56" t="str">
        <f t="shared" si="19"/>
        <v/>
      </c>
      <c r="O170" s="56" t="str">
        <f t="shared" si="19"/>
        <v/>
      </c>
      <c r="P170" s="56" t="str">
        <f t="shared" si="19"/>
        <v/>
      </c>
      <c r="Q170" s="56" t="str">
        <f t="shared" si="19"/>
        <v/>
      </c>
      <c r="R170" s="56" t="str">
        <f t="shared" si="19"/>
        <v/>
      </c>
      <c r="S170" s="56" t="str">
        <f t="shared" si="19"/>
        <v/>
      </c>
      <c r="T170" s="56" t="str">
        <f t="shared" si="19"/>
        <v/>
      </c>
    </row>
    <row r="171" spans="1:20" s="1" customFormat="1" ht="21" x14ac:dyDescent="0.35">
      <c r="A171" s="59">
        <v>0</v>
      </c>
      <c r="B171" s="78"/>
      <c r="C171" s="77" t="str">
        <f>IF(ISBLANK('action list'!D164),"",'action list'!D164)</f>
        <v/>
      </c>
      <c r="D171" s="11" t="str">
        <f>VLOOKUP(G171,'action list'!A:G,7,FALSE)</f>
        <v/>
      </c>
      <c r="E171" s="10" t="str">
        <f>IF(ISBLANK('action list'!F164),"",'action list'!F164)</f>
        <v/>
      </c>
      <c r="F171" s="11" t="str">
        <f>IF(ISBLANK('action list'!C164),"",'action list'!C164)</f>
        <v/>
      </c>
      <c r="G171" s="10" t="str">
        <f>IF(ISBLANK('action list'!A164),"",'action list'!A164)</f>
        <v/>
      </c>
      <c r="H171" s="380" t="str">
        <f>IF(LEN(G171)=7,VLOOKUP(G171,'action list'!A:R,2,FALSE),"")</f>
        <v/>
      </c>
      <c r="I171" s="65"/>
      <c r="J171" s="94"/>
      <c r="K171" s="132" t="str">
        <f>IF(F171="C",VLOOKUP(G171,'action list'!A:Z,26,FALSE),IF(F171="T","(yes or no)",""))</f>
        <v/>
      </c>
      <c r="M171" s="56" t="str">
        <f t="shared" si="19"/>
        <v/>
      </c>
      <c r="N171" s="56" t="str">
        <f t="shared" si="19"/>
        <v/>
      </c>
      <c r="O171" s="56" t="str">
        <f t="shared" si="19"/>
        <v/>
      </c>
      <c r="P171" s="56" t="str">
        <f t="shared" si="19"/>
        <v/>
      </c>
      <c r="Q171" s="56" t="str">
        <f t="shared" si="19"/>
        <v/>
      </c>
      <c r="R171" s="56" t="str">
        <f t="shared" si="19"/>
        <v/>
      </c>
      <c r="S171" s="56" t="str">
        <f t="shared" si="19"/>
        <v/>
      </c>
      <c r="T171" s="56" t="str">
        <f t="shared" si="19"/>
        <v/>
      </c>
    </row>
    <row r="172" spans="1:20" s="1" customFormat="1" ht="21" x14ac:dyDescent="0.35">
      <c r="A172" s="59">
        <v>0</v>
      </c>
      <c r="B172" s="78"/>
      <c r="C172" s="77" t="str">
        <f>IF(ISBLANK('action list'!D165),"",'action list'!D165)</f>
        <v/>
      </c>
      <c r="D172" s="11" t="str">
        <f>VLOOKUP(G172,'action list'!A:G,7,FALSE)</f>
        <v/>
      </c>
      <c r="E172" s="10" t="str">
        <f>IF(ISBLANK('action list'!F165),"",'action list'!F165)</f>
        <v/>
      </c>
      <c r="F172" s="11" t="str">
        <f>IF(ISBLANK('action list'!C165),"",'action list'!C165)</f>
        <v/>
      </c>
      <c r="G172" s="10" t="str">
        <f>IF(ISBLANK('action list'!A165),"",'action list'!A165)</f>
        <v/>
      </c>
      <c r="H172" s="380" t="str">
        <f>IF(LEN(G172)=7,VLOOKUP(G172,'action list'!A:R,2,FALSE),"")</f>
        <v/>
      </c>
      <c r="I172" s="65"/>
      <c r="J172" s="94"/>
      <c r="K172" s="132" t="str">
        <f>IF(F172="C",VLOOKUP(G172,'action list'!A:Z,26,FALSE),IF(F172="T","(yes or no)",""))</f>
        <v/>
      </c>
      <c r="M172" s="56" t="str">
        <f t="shared" si="19"/>
        <v/>
      </c>
      <c r="N172" s="56" t="str">
        <f t="shared" si="19"/>
        <v/>
      </c>
      <c r="O172" s="56" t="str">
        <f t="shared" si="19"/>
        <v/>
      </c>
      <c r="P172" s="56" t="str">
        <f t="shared" si="19"/>
        <v/>
      </c>
      <c r="Q172" s="56" t="str">
        <f t="shared" si="19"/>
        <v/>
      </c>
      <c r="R172" s="56" t="str">
        <f t="shared" si="19"/>
        <v/>
      </c>
      <c r="S172" s="56" t="str">
        <f t="shared" si="19"/>
        <v/>
      </c>
      <c r="T172" s="56" t="str">
        <f t="shared" si="19"/>
        <v/>
      </c>
    </row>
    <row r="173" spans="1:20" s="1" customFormat="1" ht="21" x14ac:dyDescent="0.35">
      <c r="A173" s="59">
        <v>0</v>
      </c>
      <c r="B173" s="78"/>
      <c r="C173" s="77" t="str">
        <f>IF(ISBLANK('action list'!D166),"",'action list'!D166)</f>
        <v/>
      </c>
      <c r="D173" s="11" t="str">
        <f>VLOOKUP(G173,'action list'!A:G,7,FALSE)</f>
        <v/>
      </c>
      <c r="E173" s="10" t="str">
        <f>IF(ISBLANK('action list'!F166),"",'action list'!F166)</f>
        <v/>
      </c>
      <c r="F173" s="11" t="str">
        <f>IF(ISBLANK('action list'!C166),"",'action list'!C166)</f>
        <v/>
      </c>
      <c r="G173" s="10" t="str">
        <f>IF(ISBLANK('action list'!A166),"",'action list'!A166)</f>
        <v/>
      </c>
      <c r="H173" s="380" t="str">
        <f>IF(LEN(G173)=7,VLOOKUP(G173,'action list'!A:R,2,FALSE),"")</f>
        <v/>
      </c>
      <c r="I173" s="65"/>
      <c r="J173" s="94"/>
      <c r="K173" s="132" t="str">
        <f>IF(F173="C",VLOOKUP(G173,'action list'!A:Z,26,FALSE),IF(F173="T","(yes or no)",""))</f>
        <v/>
      </c>
      <c r="M173" s="56" t="str">
        <f t="shared" si="19"/>
        <v/>
      </c>
      <c r="N173" s="56" t="str">
        <f t="shared" si="19"/>
        <v/>
      </c>
      <c r="O173" s="56" t="str">
        <f t="shared" si="19"/>
        <v/>
      </c>
      <c r="P173" s="56" t="str">
        <f t="shared" si="19"/>
        <v/>
      </c>
      <c r="Q173" s="56" t="str">
        <f t="shared" si="19"/>
        <v/>
      </c>
      <c r="R173" s="56" t="str">
        <f t="shared" si="19"/>
        <v/>
      </c>
      <c r="S173" s="56" t="str">
        <f t="shared" si="19"/>
        <v/>
      </c>
      <c r="T173" s="56" t="str">
        <f t="shared" si="19"/>
        <v/>
      </c>
    </row>
    <row r="174" spans="1:20" s="1" customFormat="1" ht="21" x14ac:dyDescent="0.35">
      <c r="A174" s="59">
        <v>0</v>
      </c>
      <c r="B174" s="78"/>
      <c r="C174" s="77" t="str">
        <f>IF(ISBLANK('action list'!D167),"",'action list'!D167)</f>
        <v/>
      </c>
      <c r="D174" s="11" t="str">
        <f>VLOOKUP(G174,'action list'!A:G,7,FALSE)</f>
        <v/>
      </c>
      <c r="E174" s="10" t="str">
        <f>IF(ISBLANK('action list'!F167),"",'action list'!F167)</f>
        <v/>
      </c>
      <c r="F174" s="11" t="str">
        <f>IF(ISBLANK('action list'!C167),"",'action list'!C167)</f>
        <v/>
      </c>
      <c r="G174" s="10" t="str">
        <f>IF(ISBLANK('action list'!A167),"",'action list'!A167)</f>
        <v/>
      </c>
      <c r="H174" s="380" t="str">
        <f>IF(LEN(G174)=7,VLOOKUP(G174,'action list'!A:R,2,FALSE),"")</f>
        <v/>
      </c>
      <c r="I174" s="65"/>
      <c r="J174" s="94"/>
      <c r="K174" s="132" t="str">
        <f>IF(F174="C",VLOOKUP(G174,'action list'!A:Z,26,FALSE),IF(F174="T","(yes or no)",""))</f>
        <v/>
      </c>
      <c r="M174" s="56" t="str">
        <f t="shared" si="19"/>
        <v/>
      </c>
      <c r="N174" s="56" t="str">
        <f t="shared" si="19"/>
        <v/>
      </c>
      <c r="O174" s="56" t="str">
        <f t="shared" si="19"/>
        <v/>
      </c>
      <c r="P174" s="56" t="str">
        <f t="shared" si="19"/>
        <v/>
      </c>
      <c r="Q174" s="56" t="str">
        <f t="shared" si="19"/>
        <v/>
      </c>
      <c r="R174" s="56" t="str">
        <f t="shared" si="19"/>
        <v/>
      </c>
      <c r="S174" s="56" t="str">
        <f t="shared" si="19"/>
        <v/>
      </c>
      <c r="T174" s="56" t="str">
        <f t="shared" si="19"/>
        <v/>
      </c>
    </row>
    <row r="175" spans="1:20" s="1" customFormat="1" ht="21" x14ac:dyDescent="0.35">
      <c r="A175" s="59">
        <v>0</v>
      </c>
      <c r="B175" s="78"/>
      <c r="C175" s="77" t="str">
        <f>IF(ISBLANK('action list'!D168),"",'action list'!D168)</f>
        <v/>
      </c>
      <c r="D175" s="11" t="str">
        <f>VLOOKUP(G175,'action list'!A:G,7,FALSE)</f>
        <v/>
      </c>
      <c r="E175" s="10" t="str">
        <f>IF(ISBLANK('action list'!F168),"",'action list'!F168)</f>
        <v/>
      </c>
      <c r="F175" s="11" t="str">
        <f>IF(ISBLANK('action list'!C168),"",'action list'!C168)</f>
        <v/>
      </c>
      <c r="G175" s="10" t="str">
        <f>IF(ISBLANK('action list'!A168),"",'action list'!A168)</f>
        <v/>
      </c>
      <c r="H175" s="380" t="str">
        <f>IF(LEN(G175)=7,VLOOKUP(G175,'action list'!A:R,2,FALSE),"")</f>
        <v/>
      </c>
      <c r="I175" s="65"/>
      <c r="J175" s="94"/>
      <c r="K175" s="132" t="str">
        <f>IF(F175="C",VLOOKUP(G175,'action list'!A:Z,26,FALSE),IF(F175="T","(yes or no)",""))</f>
        <v/>
      </c>
      <c r="M175" s="56" t="str">
        <f t="shared" si="19"/>
        <v/>
      </c>
      <c r="N175" s="56" t="str">
        <f t="shared" si="19"/>
        <v/>
      </c>
      <c r="O175" s="56" t="str">
        <f t="shared" si="19"/>
        <v/>
      </c>
      <c r="P175" s="56" t="str">
        <f t="shared" si="19"/>
        <v/>
      </c>
      <c r="Q175" s="56" t="str">
        <f t="shared" si="19"/>
        <v/>
      </c>
      <c r="R175" s="56" t="str">
        <f t="shared" si="19"/>
        <v/>
      </c>
      <c r="S175" s="56" t="str">
        <f t="shared" si="19"/>
        <v/>
      </c>
      <c r="T175" s="56" t="str">
        <f t="shared" si="19"/>
        <v/>
      </c>
    </row>
    <row r="176" spans="1:20" s="1" customFormat="1" ht="21" x14ac:dyDescent="0.35">
      <c r="A176" s="59">
        <v>0</v>
      </c>
      <c r="B176" s="78"/>
      <c r="C176" s="77" t="str">
        <f>IF(ISBLANK('action list'!D169),"",'action list'!D169)</f>
        <v/>
      </c>
      <c r="D176" s="11" t="str">
        <f>VLOOKUP(G176,'action list'!A:G,7,FALSE)</f>
        <v/>
      </c>
      <c r="E176" s="10" t="str">
        <f>IF(ISBLANK('action list'!F169),"",'action list'!F169)</f>
        <v/>
      </c>
      <c r="F176" s="11" t="str">
        <f>IF(ISBLANK('action list'!C169),"",'action list'!C169)</f>
        <v/>
      </c>
      <c r="G176" s="10" t="str">
        <f>IF(ISBLANK('action list'!A169),"",'action list'!A169)</f>
        <v/>
      </c>
      <c r="H176" s="380" t="str">
        <f>IF(LEN(G176)=7,VLOOKUP(G176,'action list'!A:R,2,FALSE),"")</f>
        <v/>
      </c>
      <c r="I176" s="65"/>
      <c r="J176" s="94"/>
      <c r="K176" s="132" t="str">
        <f>IF(F176="C",VLOOKUP(G176,'action list'!A:Z,26,FALSE),IF(F176="T","(yes or no)",""))</f>
        <v/>
      </c>
      <c r="M176" s="56" t="str">
        <f t="shared" ref="M176:T185" si="20">IF(AND($C176=_xlfn.NUMBERVALUE(LEFT(M$10,1)),$F176=RIGHT(M$10,1)),$J176,"")</f>
        <v/>
      </c>
      <c r="N176" s="56" t="str">
        <f t="shared" si="20"/>
        <v/>
      </c>
      <c r="O176" s="56" t="str">
        <f t="shared" si="20"/>
        <v/>
      </c>
      <c r="P176" s="56" t="str">
        <f t="shared" si="20"/>
        <v/>
      </c>
      <c r="Q176" s="56" t="str">
        <f t="shared" si="20"/>
        <v/>
      </c>
      <c r="R176" s="56" t="str">
        <f t="shared" si="20"/>
        <v/>
      </c>
      <c r="S176" s="56" t="str">
        <f t="shared" si="20"/>
        <v/>
      </c>
      <c r="T176" s="56" t="str">
        <f t="shared" si="20"/>
        <v/>
      </c>
    </row>
    <row r="177" spans="1:20" s="1" customFormat="1" ht="21" x14ac:dyDescent="0.35">
      <c r="A177" s="59">
        <v>0</v>
      </c>
      <c r="B177" s="78"/>
      <c r="C177" s="77" t="str">
        <f>IF(ISBLANK('action list'!D170),"",'action list'!D170)</f>
        <v/>
      </c>
      <c r="D177" s="11" t="str">
        <f>VLOOKUP(G177,'action list'!A:G,7,FALSE)</f>
        <v/>
      </c>
      <c r="E177" s="10" t="str">
        <f>IF(ISBLANK('action list'!F170),"",'action list'!F170)</f>
        <v/>
      </c>
      <c r="F177" s="11" t="str">
        <f>IF(ISBLANK('action list'!C170),"",'action list'!C170)</f>
        <v/>
      </c>
      <c r="G177" s="10" t="str">
        <f>IF(ISBLANK('action list'!A170),"",'action list'!A170)</f>
        <v/>
      </c>
      <c r="H177" s="380" t="str">
        <f>IF(LEN(G177)=7,VLOOKUP(G177,'action list'!A:R,2,FALSE),"")</f>
        <v/>
      </c>
      <c r="I177" s="65"/>
      <c r="J177" s="94"/>
      <c r="K177" s="132" t="str">
        <f>IF(F177="C",VLOOKUP(G177,'action list'!A:Z,26,FALSE),IF(F177="T","(yes or no)",""))</f>
        <v/>
      </c>
      <c r="M177" s="56" t="str">
        <f t="shared" si="20"/>
        <v/>
      </c>
      <c r="N177" s="56" t="str">
        <f t="shared" si="20"/>
        <v/>
      </c>
      <c r="O177" s="56" t="str">
        <f t="shared" si="20"/>
        <v/>
      </c>
      <c r="P177" s="56" t="str">
        <f t="shared" si="20"/>
        <v/>
      </c>
      <c r="Q177" s="56" t="str">
        <f t="shared" si="20"/>
        <v/>
      </c>
      <c r="R177" s="56" t="str">
        <f t="shared" si="20"/>
        <v/>
      </c>
      <c r="S177" s="56" t="str">
        <f t="shared" si="20"/>
        <v/>
      </c>
      <c r="T177" s="56" t="str">
        <f t="shared" si="20"/>
        <v/>
      </c>
    </row>
    <row r="178" spans="1:20" s="1" customFormat="1" ht="21" x14ac:dyDescent="0.35">
      <c r="A178" s="59">
        <v>0</v>
      </c>
      <c r="B178" s="78"/>
      <c r="C178" s="77" t="str">
        <f>IF(ISBLANK('action list'!D171),"",'action list'!D171)</f>
        <v/>
      </c>
      <c r="D178" s="11" t="str">
        <f>VLOOKUP(G178,'action list'!A:G,7,FALSE)</f>
        <v/>
      </c>
      <c r="E178" s="10" t="str">
        <f>IF(ISBLANK('action list'!F171),"",'action list'!F171)</f>
        <v/>
      </c>
      <c r="F178" s="11" t="str">
        <f>IF(ISBLANK('action list'!C171),"",'action list'!C171)</f>
        <v/>
      </c>
      <c r="G178" s="10" t="str">
        <f>IF(ISBLANK('action list'!A171),"",'action list'!A171)</f>
        <v/>
      </c>
      <c r="H178" s="380" t="str">
        <f>IF(LEN(G178)=7,VLOOKUP(G178,'action list'!A:R,2,FALSE),"")</f>
        <v/>
      </c>
      <c r="I178" s="65"/>
      <c r="J178" s="94"/>
      <c r="K178" s="132" t="str">
        <f>IF(F178="C",VLOOKUP(G178,'action list'!A:Z,26,FALSE),IF(F178="T","(yes or no)",""))</f>
        <v/>
      </c>
      <c r="M178" s="56" t="str">
        <f t="shared" si="20"/>
        <v/>
      </c>
      <c r="N178" s="56" t="str">
        <f t="shared" si="20"/>
        <v/>
      </c>
      <c r="O178" s="56" t="str">
        <f t="shared" si="20"/>
        <v/>
      </c>
      <c r="P178" s="56" t="str">
        <f t="shared" si="20"/>
        <v/>
      </c>
      <c r="Q178" s="56" t="str">
        <f t="shared" si="20"/>
        <v/>
      </c>
      <c r="R178" s="56" t="str">
        <f t="shared" si="20"/>
        <v/>
      </c>
      <c r="S178" s="56" t="str">
        <f t="shared" si="20"/>
        <v/>
      </c>
      <c r="T178" s="56" t="str">
        <f t="shared" si="20"/>
        <v/>
      </c>
    </row>
    <row r="179" spans="1:20" s="1" customFormat="1" ht="21" x14ac:dyDescent="0.35">
      <c r="A179" s="59">
        <v>0</v>
      </c>
      <c r="B179" s="78"/>
      <c r="C179" s="77" t="str">
        <f>IF(ISBLANK('action list'!D172),"",'action list'!D172)</f>
        <v/>
      </c>
      <c r="D179" s="11" t="str">
        <f>VLOOKUP(G179,'action list'!A:G,7,FALSE)</f>
        <v/>
      </c>
      <c r="E179" s="10" t="str">
        <f>IF(ISBLANK('action list'!F172),"",'action list'!F172)</f>
        <v/>
      </c>
      <c r="F179" s="11" t="str">
        <f>IF(ISBLANK('action list'!C172),"",'action list'!C172)</f>
        <v/>
      </c>
      <c r="G179" s="10" t="str">
        <f>IF(ISBLANK('action list'!A172),"",'action list'!A172)</f>
        <v/>
      </c>
      <c r="H179" s="380" t="str">
        <f>IF(LEN(G179)=7,VLOOKUP(G179,'action list'!A:R,2,FALSE),"")</f>
        <v/>
      </c>
      <c r="I179" s="65"/>
      <c r="J179" s="94"/>
      <c r="K179" s="132" t="str">
        <f>IF(F179="C",VLOOKUP(G179,'action list'!A:Z,26,FALSE),IF(F179="T","(yes or no)",""))</f>
        <v/>
      </c>
      <c r="M179" s="56" t="str">
        <f t="shared" si="20"/>
        <v/>
      </c>
      <c r="N179" s="56" t="str">
        <f t="shared" si="20"/>
        <v/>
      </c>
      <c r="O179" s="56" t="str">
        <f t="shared" si="20"/>
        <v/>
      </c>
      <c r="P179" s="56" t="str">
        <f t="shared" si="20"/>
        <v/>
      </c>
      <c r="Q179" s="56" t="str">
        <f t="shared" si="20"/>
        <v/>
      </c>
      <c r="R179" s="56" t="str">
        <f t="shared" si="20"/>
        <v/>
      </c>
      <c r="S179" s="56" t="str">
        <f t="shared" si="20"/>
        <v/>
      </c>
      <c r="T179" s="56" t="str">
        <f t="shared" si="20"/>
        <v/>
      </c>
    </row>
    <row r="180" spans="1:20" s="1" customFormat="1" ht="21" x14ac:dyDescent="0.35">
      <c r="A180" s="59">
        <v>0</v>
      </c>
      <c r="B180" s="78"/>
      <c r="C180" s="77" t="str">
        <f>IF(ISBLANK('action list'!D173),"",'action list'!D173)</f>
        <v/>
      </c>
      <c r="D180" s="11" t="str">
        <f>VLOOKUP(G180,'action list'!A:G,7,FALSE)</f>
        <v/>
      </c>
      <c r="E180" s="10" t="str">
        <f>IF(ISBLANK('action list'!F173),"",'action list'!F173)</f>
        <v/>
      </c>
      <c r="F180" s="11" t="str">
        <f>IF(ISBLANK('action list'!C173),"",'action list'!C173)</f>
        <v/>
      </c>
      <c r="G180" s="10" t="str">
        <f>IF(ISBLANK('action list'!A173),"",'action list'!A173)</f>
        <v/>
      </c>
      <c r="H180" s="380" t="str">
        <f>IF(LEN(G180)=7,VLOOKUP(G180,'action list'!A:R,2,FALSE),"")</f>
        <v/>
      </c>
      <c r="I180" s="65"/>
      <c r="J180" s="94"/>
      <c r="K180" s="132" t="str">
        <f>IF(F180="C",VLOOKUP(G180,'action list'!A:Z,26,FALSE),IF(F180="T","(yes or no)",""))</f>
        <v/>
      </c>
      <c r="M180" s="56" t="str">
        <f t="shared" si="20"/>
        <v/>
      </c>
      <c r="N180" s="56" t="str">
        <f t="shared" si="20"/>
        <v/>
      </c>
      <c r="O180" s="56" t="str">
        <f t="shared" si="20"/>
        <v/>
      </c>
      <c r="P180" s="56" t="str">
        <f t="shared" si="20"/>
        <v/>
      </c>
      <c r="Q180" s="56" t="str">
        <f t="shared" si="20"/>
        <v/>
      </c>
      <c r="R180" s="56" t="str">
        <f t="shared" si="20"/>
        <v/>
      </c>
      <c r="S180" s="56" t="str">
        <f t="shared" si="20"/>
        <v/>
      </c>
      <c r="T180" s="56" t="str">
        <f t="shared" si="20"/>
        <v/>
      </c>
    </row>
    <row r="181" spans="1:20" s="1" customFormat="1" ht="21" x14ac:dyDescent="0.35">
      <c r="A181" s="59">
        <v>0</v>
      </c>
      <c r="B181" s="78"/>
      <c r="C181" s="77" t="str">
        <f>IF(ISBLANK('action list'!D174),"",'action list'!D174)</f>
        <v/>
      </c>
      <c r="D181" s="11" t="str">
        <f>VLOOKUP(G181,'action list'!A:G,7,FALSE)</f>
        <v/>
      </c>
      <c r="E181" s="10" t="str">
        <f>IF(ISBLANK('action list'!F174),"",'action list'!F174)</f>
        <v/>
      </c>
      <c r="F181" s="11" t="str">
        <f>IF(ISBLANK('action list'!C174),"",'action list'!C174)</f>
        <v/>
      </c>
      <c r="G181" s="10" t="str">
        <f>IF(ISBLANK('action list'!A174),"",'action list'!A174)</f>
        <v/>
      </c>
      <c r="H181" s="380" t="str">
        <f>IF(LEN(G181)=7,VLOOKUP(G181,'action list'!A:R,2,FALSE),"")</f>
        <v/>
      </c>
      <c r="I181" s="65"/>
      <c r="J181" s="94"/>
      <c r="K181" s="132" t="str">
        <f>IF(F181="C",VLOOKUP(G181,'action list'!A:Z,26,FALSE),IF(F181="T","(yes or no)",""))</f>
        <v/>
      </c>
      <c r="M181" s="56" t="str">
        <f t="shared" si="20"/>
        <v/>
      </c>
      <c r="N181" s="56" t="str">
        <f t="shared" si="20"/>
        <v/>
      </c>
      <c r="O181" s="56" t="str">
        <f t="shared" si="20"/>
        <v/>
      </c>
      <c r="P181" s="56" t="str">
        <f t="shared" si="20"/>
        <v/>
      </c>
      <c r="Q181" s="56" t="str">
        <f t="shared" si="20"/>
        <v/>
      </c>
      <c r="R181" s="56" t="str">
        <f t="shared" si="20"/>
        <v/>
      </c>
      <c r="S181" s="56" t="str">
        <f t="shared" si="20"/>
        <v/>
      </c>
      <c r="T181" s="56" t="str">
        <f t="shared" si="20"/>
        <v/>
      </c>
    </row>
    <row r="182" spans="1:20" s="1" customFormat="1" ht="21" x14ac:dyDescent="0.35">
      <c r="A182" s="59">
        <v>0</v>
      </c>
      <c r="B182" s="78"/>
      <c r="C182" s="77" t="str">
        <f>IF(ISBLANK('action list'!D175),"",'action list'!D175)</f>
        <v/>
      </c>
      <c r="D182" s="11" t="str">
        <f>VLOOKUP(G182,'action list'!A:G,7,FALSE)</f>
        <v/>
      </c>
      <c r="E182" s="10" t="str">
        <f>IF(ISBLANK('action list'!F175),"",'action list'!F175)</f>
        <v/>
      </c>
      <c r="F182" s="11" t="str">
        <f>IF(ISBLANK('action list'!C175),"",'action list'!C175)</f>
        <v/>
      </c>
      <c r="G182" s="10" t="str">
        <f>IF(ISBLANK('action list'!A175),"",'action list'!A175)</f>
        <v/>
      </c>
      <c r="H182" s="380" t="str">
        <f>IF(LEN(G182)=7,VLOOKUP(G182,'action list'!A:R,2,FALSE),"")</f>
        <v/>
      </c>
      <c r="I182" s="65"/>
      <c r="J182" s="94"/>
      <c r="K182" s="132" t="str">
        <f>IF(F182="C",VLOOKUP(G182,'action list'!A:Z,26,FALSE),IF(F182="T","(yes or no)",""))</f>
        <v/>
      </c>
      <c r="M182" s="56" t="str">
        <f t="shared" si="20"/>
        <v/>
      </c>
      <c r="N182" s="56" t="str">
        <f t="shared" si="20"/>
        <v/>
      </c>
      <c r="O182" s="56" t="str">
        <f t="shared" si="20"/>
        <v/>
      </c>
      <c r="P182" s="56" t="str">
        <f t="shared" si="20"/>
        <v/>
      </c>
      <c r="Q182" s="56" t="str">
        <f t="shared" si="20"/>
        <v/>
      </c>
      <c r="R182" s="56" t="str">
        <f t="shared" si="20"/>
        <v/>
      </c>
      <c r="S182" s="56" t="str">
        <f t="shared" si="20"/>
        <v/>
      </c>
      <c r="T182" s="56" t="str">
        <f t="shared" si="20"/>
        <v/>
      </c>
    </row>
    <row r="183" spans="1:20" s="1" customFormat="1" ht="21" x14ac:dyDescent="0.35">
      <c r="A183" s="59">
        <v>0</v>
      </c>
      <c r="B183" s="78"/>
      <c r="C183" s="77" t="str">
        <f>IF(ISBLANK('action list'!D176),"",'action list'!D176)</f>
        <v/>
      </c>
      <c r="D183" s="11" t="str">
        <f>VLOOKUP(G183,'action list'!A:G,7,FALSE)</f>
        <v/>
      </c>
      <c r="E183" s="10" t="str">
        <f>IF(ISBLANK('action list'!F176),"",'action list'!F176)</f>
        <v/>
      </c>
      <c r="F183" s="11" t="str">
        <f>IF(ISBLANK('action list'!C176),"",'action list'!C176)</f>
        <v/>
      </c>
      <c r="G183" s="10" t="str">
        <f>IF(ISBLANK('action list'!A176),"",'action list'!A176)</f>
        <v/>
      </c>
      <c r="H183" s="380" t="str">
        <f>IF(LEN(G183)=7,VLOOKUP(G183,'action list'!A:R,2,FALSE),"")</f>
        <v/>
      </c>
      <c r="I183" s="65"/>
      <c r="J183" s="94"/>
      <c r="K183" s="132" t="str">
        <f>IF(F183="C",VLOOKUP(G183,'action list'!A:Z,26,FALSE),IF(F183="T","(yes or no)",""))</f>
        <v/>
      </c>
      <c r="M183" s="56" t="str">
        <f t="shared" si="20"/>
        <v/>
      </c>
      <c r="N183" s="56" t="str">
        <f t="shared" si="20"/>
        <v/>
      </c>
      <c r="O183" s="56" t="str">
        <f t="shared" si="20"/>
        <v/>
      </c>
      <c r="P183" s="56" t="str">
        <f t="shared" si="20"/>
        <v/>
      </c>
      <c r="Q183" s="56" t="str">
        <f t="shared" si="20"/>
        <v/>
      </c>
      <c r="R183" s="56" t="str">
        <f t="shared" si="20"/>
        <v/>
      </c>
      <c r="S183" s="56" t="str">
        <f t="shared" si="20"/>
        <v/>
      </c>
      <c r="T183" s="56" t="str">
        <f t="shared" si="20"/>
        <v/>
      </c>
    </row>
    <row r="184" spans="1:20" s="1" customFormat="1" ht="21" x14ac:dyDescent="0.35">
      <c r="A184" s="59">
        <v>0</v>
      </c>
      <c r="B184" s="78"/>
      <c r="C184" s="77" t="str">
        <f>IF(ISBLANK('action list'!D177),"",'action list'!D177)</f>
        <v/>
      </c>
      <c r="D184" s="11" t="str">
        <f>VLOOKUP(G184,'action list'!A:G,7,FALSE)</f>
        <v/>
      </c>
      <c r="E184" s="10" t="str">
        <f>IF(ISBLANK('action list'!F177),"",'action list'!F177)</f>
        <v/>
      </c>
      <c r="F184" s="11" t="str">
        <f>IF(ISBLANK('action list'!C177),"",'action list'!C177)</f>
        <v/>
      </c>
      <c r="G184" s="10" t="str">
        <f>IF(ISBLANK('action list'!A177),"",'action list'!A177)</f>
        <v/>
      </c>
      <c r="H184" s="380" t="str">
        <f>IF(LEN(G184)=7,VLOOKUP(G184,'action list'!A:R,2,FALSE),"")</f>
        <v/>
      </c>
      <c r="I184" s="65"/>
      <c r="J184" s="94"/>
      <c r="K184" s="132" t="str">
        <f>IF(F184="C",VLOOKUP(G184,'action list'!A:Z,26,FALSE),IF(F184="T","(yes or no)",""))</f>
        <v/>
      </c>
      <c r="M184" s="56" t="str">
        <f t="shared" si="20"/>
        <v/>
      </c>
      <c r="N184" s="56" t="str">
        <f t="shared" si="20"/>
        <v/>
      </c>
      <c r="O184" s="56" t="str">
        <f t="shared" si="20"/>
        <v/>
      </c>
      <c r="P184" s="56" t="str">
        <f t="shared" si="20"/>
        <v/>
      </c>
      <c r="Q184" s="56" t="str">
        <f t="shared" si="20"/>
        <v/>
      </c>
      <c r="R184" s="56" t="str">
        <f t="shared" si="20"/>
        <v/>
      </c>
      <c r="S184" s="56" t="str">
        <f t="shared" si="20"/>
        <v/>
      </c>
      <c r="T184" s="56" t="str">
        <f t="shared" si="20"/>
        <v/>
      </c>
    </row>
    <row r="185" spans="1:20" s="1" customFormat="1" ht="21" x14ac:dyDescent="0.35">
      <c r="A185" s="59">
        <v>0</v>
      </c>
      <c r="B185" s="78"/>
      <c r="C185" s="77" t="str">
        <f>IF(ISBLANK('action list'!D178),"",'action list'!D178)</f>
        <v/>
      </c>
      <c r="D185" s="11" t="str">
        <f>VLOOKUP(G185,'action list'!A:G,7,FALSE)</f>
        <v/>
      </c>
      <c r="E185" s="10" t="str">
        <f>IF(ISBLANK('action list'!F178),"",'action list'!F178)</f>
        <v/>
      </c>
      <c r="F185" s="11" t="str">
        <f>IF(ISBLANK('action list'!C178),"",'action list'!C178)</f>
        <v/>
      </c>
      <c r="G185" s="10" t="str">
        <f>IF(ISBLANK('action list'!A178),"",'action list'!A178)</f>
        <v/>
      </c>
      <c r="H185" s="380" t="str">
        <f>IF(LEN(G185)=7,VLOOKUP(G185,'action list'!A:R,2,FALSE),"")</f>
        <v/>
      </c>
      <c r="I185" s="65"/>
      <c r="J185" s="94"/>
      <c r="K185" s="132" t="str">
        <f>IF(F185="C",VLOOKUP(G185,'action list'!A:Z,26,FALSE),IF(F185="T","(yes or no)",""))</f>
        <v/>
      </c>
      <c r="M185" s="56" t="str">
        <f t="shared" si="20"/>
        <v/>
      </c>
      <c r="N185" s="56" t="str">
        <f t="shared" si="20"/>
        <v/>
      </c>
      <c r="O185" s="56" t="str">
        <f t="shared" si="20"/>
        <v/>
      </c>
      <c r="P185" s="56" t="str">
        <f t="shared" si="20"/>
        <v/>
      </c>
      <c r="Q185" s="56" t="str">
        <f t="shared" si="20"/>
        <v/>
      </c>
      <c r="R185" s="56" t="str">
        <f t="shared" si="20"/>
        <v/>
      </c>
      <c r="S185" s="56" t="str">
        <f t="shared" si="20"/>
        <v/>
      </c>
      <c r="T185" s="56" t="str">
        <f t="shared" si="20"/>
        <v/>
      </c>
    </row>
    <row r="186" spans="1:20" s="1" customFormat="1" ht="21" x14ac:dyDescent="0.35">
      <c r="A186" s="59">
        <v>0</v>
      </c>
      <c r="B186" s="78"/>
      <c r="C186" s="77" t="str">
        <f>IF(ISBLANK('action list'!D179),"",'action list'!D179)</f>
        <v/>
      </c>
      <c r="D186" s="11" t="str">
        <f>VLOOKUP(G186,'action list'!A:G,7,FALSE)</f>
        <v/>
      </c>
      <c r="E186" s="10" t="str">
        <f>IF(ISBLANK('action list'!F179),"",'action list'!F179)</f>
        <v/>
      </c>
      <c r="F186" s="11" t="str">
        <f>IF(ISBLANK('action list'!C179),"",'action list'!C179)</f>
        <v/>
      </c>
      <c r="G186" s="10" t="str">
        <f>IF(ISBLANK('action list'!A179),"",'action list'!A179)</f>
        <v/>
      </c>
      <c r="H186" s="380" t="str">
        <f>IF(LEN(G186)=7,VLOOKUP(G186,'action list'!A:R,2,FALSE),"")</f>
        <v/>
      </c>
      <c r="I186" s="65"/>
      <c r="J186" s="94"/>
      <c r="K186" s="132" t="str">
        <f>IF(F186="C",VLOOKUP(G186,'action list'!A:Z,26,FALSE),IF(F186="T","(yes or no)",""))</f>
        <v/>
      </c>
      <c r="M186" s="56" t="str">
        <f t="shared" ref="M186:T195" si="21">IF(AND($C186=_xlfn.NUMBERVALUE(LEFT(M$10,1)),$F186=RIGHT(M$10,1)),$J186,"")</f>
        <v/>
      </c>
      <c r="N186" s="56" t="str">
        <f t="shared" si="21"/>
        <v/>
      </c>
      <c r="O186" s="56" t="str">
        <f t="shared" si="21"/>
        <v/>
      </c>
      <c r="P186" s="56" t="str">
        <f t="shared" si="21"/>
        <v/>
      </c>
      <c r="Q186" s="56" t="str">
        <f t="shared" si="21"/>
        <v/>
      </c>
      <c r="R186" s="56" t="str">
        <f t="shared" si="21"/>
        <v/>
      </c>
      <c r="S186" s="56" t="str">
        <f t="shared" si="21"/>
        <v/>
      </c>
      <c r="T186" s="56" t="str">
        <f t="shared" si="21"/>
        <v/>
      </c>
    </row>
    <row r="187" spans="1:20" s="1" customFormat="1" ht="21" x14ac:dyDescent="0.35">
      <c r="A187" s="59">
        <v>0</v>
      </c>
      <c r="B187" s="78"/>
      <c r="C187" s="77" t="str">
        <f>IF(ISBLANK('action list'!D180),"",'action list'!D180)</f>
        <v/>
      </c>
      <c r="D187" s="11" t="str">
        <f>VLOOKUP(G187,'action list'!A:G,7,FALSE)</f>
        <v/>
      </c>
      <c r="E187" s="10" t="str">
        <f>IF(ISBLANK('action list'!F180),"",'action list'!F180)</f>
        <v/>
      </c>
      <c r="F187" s="11" t="str">
        <f>IF(ISBLANK('action list'!C180),"",'action list'!C180)</f>
        <v/>
      </c>
      <c r="G187" s="10" t="str">
        <f>IF(ISBLANK('action list'!A180),"",'action list'!A180)</f>
        <v/>
      </c>
      <c r="H187" s="380" t="str">
        <f>IF(LEN(G187)=7,VLOOKUP(G187,'action list'!A:R,2,FALSE),"")</f>
        <v/>
      </c>
      <c r="I187" s="65"/>
      <c r="J187" s="94"/>
      <c r="K187" s="132" t="str">
        <f>IF(F187="C",VLOOKUP(G187,'action list'!A:Z,26,FALSE),IF(F187="T","(yes or no)",""))</f>
        <v/>
      </c>
      <c r="M187" s="56" t="str">
        <f t="shared" si="21"/>
        <v/>
      </c>
      <c r="N187" s="56" t="str">
        <f t="shared" si="21"/>
        <v/>
      </c>
      <c r="O187" s="56" t="str">
        <f t="shared" si="21"/>
        <v/>
      </c>
      <c r="P187" s="56" t="str">
        <f t="shared" si="21"/>
        <v/>
      </c>
      <c r="Q187" s="56" t="str">
        <f t="shared" si="21"/>
        <v/>
      </c>
      <c r="R187" s="56" t="str">
        <f t="shared" si="21"/>
        <v/>
      </c>
      <c r="S187" s="56" t="str">
        <f t="shared" si="21"/>
        <v/>
      </c>
      <c r="T187" s="56" t="str">
        <f t="shared" si="21"/>
        <v/>
      </c>
    </row>
    <row r="188" spans="1:20" s="1" customFormat="1" ht="21" x14ac:dyDescent="0.35">
      <c r="A188" s="59">
        <v>0</v>
      </c>
      <c r="B188" s="78"/>
      <c r="C188" s="77" t="str">
        <f>IF(ISBLANK('action list'!D181),"",'action list'!D181)</f>
        <v/>
      </c>
      <c r="D188" s="11" t="str">
        <f>VLOOKUP(G188,'action list'!A:G,7,FALSE)</f>
        <v/>
      </c>
      <c r="E188" s="10" t="str">
        <f>IF(ISBLANK('action list'!F181),"",'action list'!F181)</f>
        <v/>
      </c>
      <c r="F188" s="11" t="str">
        <f>IF(ISBLANK('action list'!C181),"",'action list'!C181)</f>
        <v/>
      </c>
      <c r="G188" s="10" t="str">
        <f>IF(ISBLANK('action list'!A181),"",'action list'!A181)</f>
        <v/>
      </c>
      <c r="H188" s="380" t="str">
        <f>IF(LEN(G188)=7,VLOOKUP(G188,'action list'!A:R,2,FALSE),"")</f>
        <v/>
      </c>
      <c r="I188" s="65"/>
      <c r="J188" s="94"/>
      <c r="K188" s="132" t="str">
        <f>IF(F188="C",VLOOKUP(G188,'action list'!A:Z,26,FALSE),IF(F188="T","(yes or no)",""))</f>
        <v/>
      </c>
      <c r="M188" s="56" t="str">
        <f t="shared" si="21"/>
        <v/>
      </c>
      <c r="N188" s="56" t="str">
        <f t="shared" si="21"/>
        <v/>
      </c>
      <c r="O188" s="56" t="str">
        <f t="shared" si="21"/>
        <v/>
      </c>
      <c r="P188" s="56" t="str">
        <f t="shared" si="21"/>
        <v/>
      </c>
      <c r="Q188" s="56" t="str">
        <f t="shared" si="21"/>
        <v/>
      </c>
      <c r="R188" s="56" t="str">
        <f t="shared" si="21"/>
        <v/>
      </c>
      <c r="S188" s="56" t="str">
        <f t="shared" si="21"/>
        <v/>
      </c>
      <c r="T188" s="56" t="str">
        <f t="shared" si="21"/>
        <v/>
      </c>
    </row>
    <row r="189" spans="1:20" s="1" customFormat="1" ht="21" x14ac:dyDescent="0.35">
      <c r="A189" s="59">
        <v>0</v>
      </c>
      <c r="B189" s="78"/>
      <c r="C189" s="77" t="str">
        <f>IF(ISBLANK('action list'!D182),"",'action list'!D182)</f>
        <v/>
      </c>
      <c r="D189" s="11" t="str">
        <f>VLOOKUP(G189,'action list'!A:G,7,FALSE)</f>
        <v/>
      </c>
      <c r="E189" s="10" t="str">
        <f>IF(ISBLANK('action list'!F182),"",'action list'!F182)</f>
        <v/>
      </c>
      <c r="F189" s="11" t="str">
        <f>IF(ISBLANK('action list'!C182),"",'action list'!C182)</f>
        <v/>
      </c>
      <c r="G189" s="10" t="str">
        <f>IF(ISBLANK('action list'!A182),"",'action list'!A182)</f>
        <v/>
      </c>
      <c r="H189" s="380" t="str">
        <f>IF(LEN(G189)=7,VLOOKUP(G189,'action list'!A:R,2,FALSE),"")</f>
        <v/>
      </c>
      <c r="I189" s="65"/>
      <c r="J189" s="94"/>
      <c r="K189" s="132" t="str">
        <f>IF(F189="C",VLOOKUP(G189,'action list'!A:Z,26,FALSE),IF(F189="T","(yes or no)",""))</f>
        <v/>
      </c>
      <c r="M189" s="56" t="str">
        <f t="shared" si="21"/>
        <v/>
      </c>
      <c r="N189" s="56" t="str">
        <f t="shared" si="21"/>
        <v/>
      </c>
      <c r="O189" s="56" t="str">
        <f t="shared" si="21"/>
        <v/>
      </c>
      <c r="P189" s="56" t="str">
        <f t="shared" si="21"/>
        <v/>
      </c>
      <c r="Q189" s="56" t="str">
        <f t="shared" si="21"/>
        <v/>
      </c>
      <c r="R189" s="56" t="str">
        <f t="shared" si="21"/>
        <v/>
      </c>
      <c r="S189" s="56" t="str">
        <f t="shared" si="21"/>
        <v/>
      </c>
      <c r="T189" s="56" t="str">
        <f t="shared" si="21"/>
        <v/>
      </c>
    </row>
    <row r="190" spans="1:20" s="1" customFormat="1" ht="21" x14ac:dyDescent="0.35">
      <c r="A190" s="59">
        <v>0</v>
      </c>
      <c r="B190" s="78"/>
      <c r="C190" s="77" t="str">
        <f>IF(ISBLANK('action list'!D183),"",'action list'!D183)</f>
        <v/>
      </c>
      <c r="D190" s="11" t="str">
        <f>VLOOKUP(G190,'action list'!A:G,7,FALSE)</f>
        <v/>
      </c>
      <c r="E190" s="10" t="str">
        <f>IF(ISBLANK('action list'!F183),"",'action list'!F183)</f>
        <v/>
      </c>
      <c r="F190" s="11" t="str">
        <f>IF(ISBLANK('action list'!C183),"",'action list'!C183)</f>
        <v/>
      </c>
      <c r="G190" s="10" t="str">
        <f>IF(ISBLANK('action list'!A183),"",'action list'!A183)</f>
        <v/>
      </c>
      <c r="H190" s="380" t="str">
        <f>IF(LEN(G190)=7,VLOOKUP(G190,'action list'!A:R,2,FALSE),"")</f>
        <v/>
      </c>
      <c r="I190" s="65"/>
      <c r="J190" s="94"/>
      <c r="K190" s="132" t="str">
        <f>IF(F190="C",VLOOKUP(G190,'action list'!A:Z,26,FALSE),IF(F190="T","(yes or no)",""))</f>
        <v/>
      </c>
      <c r="M190" s="56" t="str">
        <f t="shared" si="21"/>
        <v/>
      </c>
      <c r="N190" s="56" t="str">
        <f t="shared" si="21"/>
        <v/>
      </c>
      <c r="O190" s="56" t="str">
        <f t="shared" si="21"/>
        <v/>
      </c>
      <c r="P190" s="56" t="str">
        <f t="shared" si="21"/>
        <v/>
      </c>
      <c r="Q190" s="56" t="str">
        <f t="shared" si="21"/>
        <v/>
      </c>
      <c r="R190" s="56" t="str">
        <f t="shared" si="21"/>
        <v/>
      </c>
      <c r="S190" s="56" t="str">
        <f t="shared" si="21"/>
        <v/>
      </c>
      <c r="T190" s="56" t="str">
        <f t="shared" si="21"/>
        <v/>
      </c>
    </row>
    <row r="191" spans="1:20" s="1" customFormat="1" ht="21" x14ac:dyDescent="0.35">
      <c r="A191" s="59">
        <v>0</v>
      </c>
      <c r="B191" s="78"/>
      <c r="C191" s="77" t="str">
        <f>IF(ISBLANK('action list'!D184),"",'action list'!D184)</f>
        <v/>
      </c>
      <c r="D191" s="11" t="str">
        <f>VLOOKUP(G191,'action list'!A:G,7,FALSE)</f>
        <v/>
      </c>
      <c r="E191" s="10" t="str">
        <f>IF(ISBLANK('action list'!F184),"",'action list'!F184)</f>
        <v/>
      </c>
      <c r="F191" s="11" t="str">
        <f>IF(ISBLANK('action list'!C184),"",'action list'!C184)</f>
        <v/>
      </c>
      <c r="G191" s="10" t="str">
        <f>IF(ISBLANK('action list'!A184),"",'action list'!A184)</f>
        <v/>
      </c>
      <c r="H191" s="380" t="str">
        <f>IF(LEN(G191)=7,VLOOKUP(G191,'action list'!A:R,2,FALSE),"")</f>
        <v/>
      </c>
      <c r="I191" s="65"/>
      <c r="J191" s="94"/>
      <c r="K191" s="132" t="str">
        <f>IF(F191="C",VLOOKUP(G191,'action list'!A:Z,26,FALSE),IF(F191="T","(yes or no)",""))</f>
        <v/>
      </c>
      <c r="M191" s="56" t="str">
        <f t="shared" si="21"/>
        <v/>
      </c>
      <c r="N191" s="56" t="str">
        <f t="shared" si="21"/>
        <v/>
      </c>
      <c r="O191" s="56" t="str">
        <f t="shared" si="21"/>
        <v/>
      </c>
      <c r="P191" s="56" t="str">
        <f t="shared" si="21"/>
        <v/>
      </c>
      <c r="Q191" s="56" t="str">
        <f t="shared" si="21"/>
        <v/>
      </c>
      <c r="R191" s="56" t="str">
        <f t="shared" si="21"/>
        <v/>
      </c>
      <c r="S191" s="56" t="str">
        <f t="shared" si="21"/>
        <v/>
      </c>
      <c r="T191" s="56" t="str">
        <f t="shared" si="21"/>
        <v/>
      </c>
    </row>
    <row r="192" spans="1:20" s="1" customFormat="1" ht="21" x14ac:dyDescent="0.35">
      <c r="A192" s="59">
        <v>0</v>
      </c>
      <c r="B192" s="78"/>
      <c r="C192" s="77" t="str">
        <f>IF(ISBLANK('action list'!D185),"",'action list'!D185)</f>
        <v/>
      </c>
      <c r="D192" s="11" t="str">
        <f>VLOOKUP(G192,'action list'!A:G,7,FALSE)</f>
        <v/>
      </c>
      <c r="E192" s="10" t="str">
        <f>IF(ISBLANK('action list'!F185),"",'action list'!F185)</f>
        <v/>
      </c>
      <c r="F192" s="11" t="str">
        <f>IF(ISBLANK('action list'!C185),"",'action list'!C185)</f>
        <v/>
      </c>
      <c r="G192" s="10" t="str">
        <f>IF(ISBLANK('action list'!A185),"",'action list'!A185)</f>
        <v/>
      </c>
      <c r="H192" s="380" t="str">
        <f>IF(LEN(G192)=7,VLOOKUP(G192,'action list'!A:R,2,FALSE),"")</f>
        <v/>
      </c>
      <c r="I192" s="65"/>
      <c r="J192" s="94"/>
      <c r="K192" s="132" t="str">
        <f>IF(F192="C",VLOOKUP(G192,'action list'!A:Z,26,FALSE),IF(F192="T","(yes or no)",""))</f>
        <v/>
      </c>
      <c r="M192" s="56" t="str">
        <f t="shared" si="21"/>
        <v/>
      </c>
      <c r="N192" s="56" t="str">
        <f t="shared" si="21"/>
        <v/>
      </c>
      <c r="O192" s="56" t="str">
        <f t="shared" si="21"/>
        <v/>
      </c>
      <c r="P192" s="56" t="str">
        <f t="shared" si="21"/>
        <v/>
      </c>
      <c r="Q192" s="56" t="str">
        <f t="shared" si="21"/>
        <v/>
      </c>
      <c r="R192" s="56" t="str">
        <f t="shared" si="21"/>
        <v/>
      </c>
      <c r="S192" s="56" t="str">
        <f t="shared" si="21"/>
        <v/>
      </c>
      <c r="T192" s="56" t="str">
        <f t="shared" si="21"/>
        <v/>
      </c>
    </row>
    <row r="193" spans="1:20" s="1" customFormat="1" ht="21" x14ac:dyDescent="0.35">
      <c r="A193" s="59">
        <v>0</v>
      </c>
      <c r="B193" s="78"/>
      <c r="C193" s="77" t="str">
        <f>IF(ISBLANK('action list'!D186),"",'action list'!D186)</f>
        <v/>
      </c>
      <c r="D193" s="11" t="str">
        <f>VLOOKUP(G193,'action list'!A:G,7,FALSE)</f>
        <v/>
      </c>
      <c r="E193" s="10" t="str">
        <f>IF(ISBLANK('action list'!F186),"",'action list'!F186)</f>
        <v/>
      </c>
      <c r="F193" s="11" t="str">
        <f>IF(ISBLANK('action list'!C186),"",'action list'!C186)</f>
        <v/>
      </c>
      <c r="G193" s="10" t="str">
        <f>IF(ISBLANK('action list'!A186),"",'action list'!A186)</f>
        <v/>
      </c>
      <c r="H193" s="380" t="str">
        <f>IF(LEN(G193)=7,VLOOKUP(G193,'action list'!A:R,2,FALSE),"")</f>
        <v/>
      </c>
      <c r="I193" s="65"/>
      <c r="J193" s="94"/>
      <c r="K193" s="132" t="str">
        <f>IF(F193="C",VLOOKUP(G193,'action list'!A:Z,26,FALSE),IF(F193="T","(yes or no)",""))</f>
        <v/>
      </c>
      <c r="M193" s="56" t="str">
        <f t="shared" si="21"/>
        <v/>
      </c>
      <c r="N193" s="56" t="str">
        <f t="shared" si="21"/>
        <v/>
      </c>
      <c r="O193" s="56" t="str">
        <f t="shared" si="21"/>
        <v/>
      </c>
      <c r="P193" s="56" t="str">
        <f t="shared" si="21"/>
        <v/>
      </c>
      <c r="Q193" s="56" t="str">
        <f t="shared" si="21"/>
        <v/>
      </c>
      <c r="R193" s="56" t="str">
        <f t="shared" si="21"/>
        <v/>
      </c>
      <c r="S193" s="56" t="str">
        <f t="shared" si="21"/>
        <v/>
      </c>
      <c r="T193" s="56" t="str">
        <f t="shared" si="21"/>
        <v/>
      </c>
    </row>
    <row r="194" spans="1:20" s="1" customFormat="1" ht="21" x14ac:dyDescent="0.35">
      <c r="A194" s="59">
        <v>0</v>
      </c>
      <c r="B194" s="78"/>
      <c r="C194" s="77" t="str">
        <f>IF(ISBLANK('action list'!D187),"",'action list'!D187)</f>
        <v/>
      </c>
      <c r="D194" s="11" t="str">
        <f>VLOOKUP(G194,'action list'!A:G,7,FALSE)</f>
        <v/>
      </c>
      <c r="E194" s="10" t="str">
        <f>IF(ISBLANK('action list'!F187),"",'action list'!F187)</f>
        <v/>
      </c>
      <c r="F194" s="11" t="str">
        <f>IF(ISBLANK('action list'!C187),"",'action list'!C187)</f>
        <v/>
      </c>
      <c r="G194" s="10" t="str">
        <f>IF(ISBLANK('action list'!A187),"",'action list'!A187)</f>
        <v/>
      </c>
      <c r="H194" s="380" t="str">
        <f>IF(LEN(G194)=7,VLOOKUP(G194,'action list'!A:R,2,FALSE),"")</f>
        <v/>
      </c>
      <c r="I194" s="65"/>
      <c r="J194" s="94"/>
      <c r="K194" s="132" t="str">
        <f>IF(F194="C",VLOOKUP(G194,'action list'!A:Z,26,FALSE),IF(F194="T","(yes or no)",""))</f>
        <v/>
      </c>
      <c r="M194" s="56" t="str">
        <f t="shared" si="21"/>
        <v/>
      </c>
      <c r="N194" s="56" t="str">
        <f t="shared" si="21"/>
        <v/>
      </c>
      <c r="O194" s="56" t="str">
        <f t="shared" si="21"/>
        <v/>
      </c>
      <c r="P194" s="56" t="str">
        <f t="shared" si="21"/>
        <v/>
      </c>
      <c r="Q194" s="56" t="str">
        <f t="shared" si="21"/>
        <v/>
      </c>
      <c r="R194" s="56" t="str">
        <f t="shared" si="21"/>
        <v/>
      </c>
      <c r="S194" s="56" t="str">
        <f t="shared" si="21"/>
        <v/>
      </c>
      <c r="T194" s="56" t="str">
        <f t="shared" si="21"/>
        <v/>
      </c>
    </row>
    <row r="195" spans="1:20" s="1" customFormat="1" ht="21" x14ac:dyDescent="0.35">
      <c r="A195" s="59">
        <v>0</v>
      </c>
      <c r="B195" s="78"/>
      <c r="C195" s="77" t="str">
        <f>IF(ISBLANK('action list'!D188),"",'action list'!D188)</f>
        <v/>
      </c>
      <c r="D195" s="11" t="str">
        <f>VLOOKUP(G195,'action list'!A:G,7,FALSE)</f>
        <v/>
      </c>
      <c r="E195" s="10" t="str">
        <f>IF(ISBLANK('action list'!F188),"",'action list'!F188)</f>
        <v/>
      </c>
      <c r="F195" s="11" t="str">
        <f>IF(ISBLANK('action list'!C188),"",'action list'!C188)</f>
        <v/>
      </c>
      <c r="G195" s="10" t="str">
        <f>IF(ISBLANK('action list'!A188),"",'action list'!A188)</f>
        <v/>
      </c>
      <c r="H195" s="380" t="str">
        <f>IF(LEN(G195)=7,VLOOKUP(G195,'action list'!A:R,2,FALSE),"")</f>
        <v/>
      </c>
      <c r="I195" s="65"/>
      <c r="J195" s="94"/>
      <c r="K195" s="132" t="str">
        <f>IF(F195="C",VLOOKUP(G195,'action list'!A:Z,26,FALSE),IF(F195="T","(yes or no)",""))</f>
        <v/>
      </c>
      <c r="M195" s="56" t="str">
        <f t="shared" si="21"/>
        <v/>
      </c>
      <c r="N195" s="56" t="str">
        <f t="shared" si="21"/>
        <v/>
      </c>
      <c r="O195" s="56" t="str">
        <f t="shared" si="21"/>
        <v/>
      </c>
      <c r="P195" s="56" t="str">
        <f t="shared" si="21"/>
        <v/>
      </c>
      <c r="Q195" s="56" t="str">
        <f t="shared" si="21"/>
        <v/>
      </c>
      <c r="R195" s="56" t="str">
        <f t="shared" si="21"/>
        <v/>
      </c>
      <c r="S195" s="56" t="str">
        <f t="shared" si="21"/>
        <v/>
      </c>
      <c r="T195" s="56" t="str">
        <f t="shared" si="21"/>
        <v/>
      </c>
    </row>
    <row r="196" spans="1:20" s="1" customFormat="1" ht="21" x14ac:dyDescent="0.35">
      <c r="A196" s="59">
        <v>0</v>
      </c>
      <c r="B196" s="78"/>
      <c r="C196" s="77" t="str">
        <f>IF(ISBLANK('action list'!D189),"",'action list'!D189)</f>
        <v/>
      </c>
      <c r="D196" s="11" t="str">
        <f>VLOOKUP(G196,'action list'!A:G,7,FALSE)</f>
        <v/>
      </c>
      <c r="E196" s="10" t="str">
        <f>IF(ISBLANK('action list'!F189),"",'action list'!F189)</f>
        <v/>
      </c>
      <c r="F196" s="11" t="str">
        <f>IF(ISBLANK('action list'!C189),"",'action list'!C189)</f>
        <v/>
      </c>
      <c r="G196" s="10" t="str">
        <f>IF(ISBLANK('action list'!A189),"",'action list'!A189)</f>
        <v/>
      </c>
      <c r="H196" s="380" t="str">
        <f>IF(LEN(G196)=7,VLOOKUP(G196,'action list'!A:R,2,FALSE),"")</f>
        <v/>
      </c>
      <c r="I196" s="65"/>
      <c r="J196" s="94"/>
      <c r="K196" s="132" t="str">
        <f>IF(F196="C",VLOOKUP(G196,'action list'!A:Z,26,FALSE),IF(F196="T","(yes or no)",""))</f>
        <v/>
      </c>
      <c r="M196" s="56" t="str">
        <f t="shared" ref="M196:T205" si="22">IF(AND($C196=_xlfn.NUMBERVALUE(LEFT(M$10,1)),$F196=RIGHT(M$10,1)),$J196,"")</f>
        <v/>
      </c>
      <c r="N196" s="56" t="str">
        <f t="shared" si="22"/>
        <v/>
      </c>
      <c r="O196" s="56" t="str">
        <f t="shared" si="22"/>
        <v/>
      </c>
      <c r="P196" s="56" t="str">
        <f t="shared" si="22"/>
        <v/>
      </c>
      <c r="Q196" s="56" t="str">
        <f t="shared" si="22"/>
        <v/>
      </c>
      <c r="R196" s="56" t="str">
        <f t="shared" si="22"/>
        <v/>
      </c>
      <c r="S196" s="56" t="str">
        <f t="shared" si="22"/>
        <v/>
      </c>
      <c r="T196" s="56" t="str">
        <f t="shared" si="22"/>
        <v/>
      </c>
    </row>
    <row r="197" spans="1:20" s="1" customFormat="1" ht="21" x14ac:dyDescent="0.35">
      <c r="A197" s="59">
        <v>0</v>
      </c>
      <c r="B197" s="78"/>
      <c r="C197" s="77" t="str">
        <f>IF(ISBLANK('action list'!D190),"",'action list'!D190)</f>
        <v/>
      </c>
      <c r="D197" s="11" t="str">
        <f>VLOOKUP(G197,'action list'!A:G,7,FALSE)</f>
        <v/>
      </c>
      <c r="E197" s="10" t="str">
        <f>IF(ISBLANK('action list'!F190),"",'action list'!F190)</f>
        <v/>
      </c>
      <c r="F197" s="11" t="str">
        <f>IF(ISBLANK('action list'!C190),"",'action list'!C190)</f>
        <v/>
      </c>
      <c r="G197" s="10" t="str">
        <f>IF(ISBLANK('action list'!A190),"",'action list'!A190)</f>
        <v/>
      </c>
      <c r="H197" s="380" t="str">
        <f>IF(LEN(G197)=7,VLOOKUP(G197,'action list'!A:R,2,FALSE),"")</f>
        <v/>
      </c>
      <c r="I197" s="65"/>
      <c r="J197" s="94"/>
      <c r="K197" s="132" t="str">
        <f>IF(F197="C",VLOOKUP(G197,'action list'!A:Z,26,FALSE),IF(F197="T","(yes or no)",""))</f>
        <v/>
      </c>
      <c r="M197" s="56" t="str">
        <f t="shared" si="22"/>
        <v/>
      </c>
      <c r="N197" s="56" t="str">
        <f t="shared" si="22"/>
        <v/>
      </c>
      <c r="O197" s="56" t="str">
        <f t="shared" si="22"/>
        <v/>
      </c>
      <c r="P197" s="56" t="str">
        <f t="shared" si="22"/>
        <v/>
      </c>
      <c r="Q197" s="56" t="str">
        <f t="shared" si="22"/>
        <v/>
      </c>
      <c r="R197" s="56" t="str">
        <f t="shared" si="22"/>
        <v/>
      </c>
      <c r="S197" s="56" t="str">
        <f t="shared" si="22"/>
        <v/>
      </c>
      <c r="T197" s="56" t="str">
        <f t="shared" si="22"/>
        <v/>
      </c>
    </row>
    <row r="198" spans="1:20" s="1" customFormat="1" ht="21" x14ac:dyDescent="0.35">
      <c r="A198" s="59">
        <v>0</v>
      </c>
      <c r="B198" s="78"/>
      <c r="C198" s="77" t="str">
        <f>IF(ISBLANK('action list'!D191),"",'action list'!D191)</f>
        <v/>
      </c>
      <c r="D198" s="11" t="str">
        <f>VLOOKUP(G198,'action list'!A:G,7,FALSE)</f>
        <v/>
      </c>
      <c r="E198" s="10" t="str">
        <f>IF(ISBLANK('action list'!F191),"",'action list'!F191)</f>
        <v/>
      </c>
      <c r="F198" s="11" t="str">
        <f>IF(ISBLANK('action list'!C191),"",'action list'!C191)</f>
        <v/>
      </c>
      <c r="G198" s="10" t="str">
        <f>IF(ISBLANK('action list'!A191),"",'action list'!A191)</f>
        <v/>
      </c>
      <c r="H198" s="380" t="str">
        <f>IF(LEN(G198)=7,VLOOKUP(G198,'action list'!A:R,2,FALSE),"")</f>
        <v/>
      </c>
      <c r="I198" s="65"/>
      <c r="J198" s="94"/>
      <c r="K198" s="132" t="str">
        <f>IF(F198="C",VLOOKUP(G198,'action list'!A:Z,26,FALSE),IF(F198="T","(yes or no)",""))</f>
        <v/>
      </c>
      <c r="M198" s="56" t="str">
        <f t="shared" si="22"/>
        <v/>
      </c>
      <c r="N198" s="56" t="str">
        <f t="shared" si="22"/>
        <v/>
      </c>
      <c r="O198" s="56" t="str">
        <f t="shared" si="22"/>
        <v/>
      </c>
      <c r="P198" s="56" t="str">
        <f t="shared" si="22"/>
        <v/>
      </c>
      <c r="Q198" s="56" t="str">
        <f t="shared" si="22"/>
        <v/>
      </c>
      <c r="R198" s="56" t="str">
        <f t="shared" si="22"/>
        <v/>
      </c>
      <c r="S198" s="56" t="str">
        <f t="shared" si="22"/>
        <v/>
      </c>
      <c r="T198" s="56" t="str">
        <f t="shared" si="22"/>
        <v/>
      </c>
    </row>
    <row r="199" spans="1:20" s="1" customFormat="1" ht="21" x14ac:dyDescent="0.35">
      <c r="A199" s="59">
        <v>0</v>
      </c>
      <c r="B199" s="78"/>
      <c r="C199" s="77" t="str">
        <f>IF(ISBLANK('action list'!D192),"",'action list'!D192)</f>
        <v/>
      </c>
      <c r="D199" s="11" t="str">
        <f>VLOOKUP(G199,'action list'!A:G,7,FALSE)</f>
        <v/>
      </c>
      <c r="E199" s="10" t="str">
        <f>IF(ISBLANK('action list'!F192),"",'action list'!F192)</f>
        <v/>
      </c>
      <c r="F199" s="11" t="str">
        <f>IF(ISBLANK('action list'!C192),"",'action list'!C192)</f>
        <v/>
      </c>
      <c r="G199" s="10" t="str">
        <f>IF(ISBLANK('action list'!A192),"",'action list'!A192)</f>
        <v/>
      </c>
      <c r="H199" s="380" t="str">
        <f>IF(LEN(G199)=7,VLOOKUP(G199,'action list'!A:R,2,FALSE),"")</f>
        <v/>
      </c>
      <c r="I199" s="65"/>
      <c r="J199" s="94"/>
      <c r="K199" s="132" t="str">
        <f>IF(F199="C",VLOOKUP(G199,'action list'!A:Z,26,FALSE),IF(F199="T","(yes or no)",""))</f>
        <v/>
      </c>
      <c r="M199" s="56" t="str">
        <f t="shared" si="22"/>
        <v/>
      </c>
      <c r="N199" s="56" t="str">
        <f t="shared" si="22"/>
        <v/>
      </c>
      <c r="O199" s="56" t="str">
        <f t="shared" si="22"/>
        <v/>
      </c>
      <c r="P199" s="56" t="str">
        <f t="shared" si="22"/>
        <v/>
      </c>
      <c r="Q199" s="56" t="str">
        <f t="shared" si="22"/>
        <v/>
      </c>
      <c r="R199" s="56" t="str">
        <f t="shared" si="22"/>
        <v/>
      </c>
      <c r="S199" s="56" t="str">
        <f t="shared" si="22"/>
        <v/>
      </c>
      <c r="T199" s="56" t="str">
        <f t="shared" si="22"/>
        <v/>
      </c>
    </row>
    <row r="200" spans="1:20" s="1" customFormat="1" ht="21" x14ac:dyDescent="0.35">
      <c r="A200" s="59">
        <v>0</v>
      </c>
      <c r="B200" s="78"/>
      <c r="C200" s="77" t="str">
        <f>IF(ISBLANK('action list'!D193),"",'action list'!D193)</f>
        <v/>
      </c>
      <c r="D200" s="11" t="str">
        <f>VLOOKUP(G200,'action list'!A:G,7,FALSE)</f>
        <v/>
      </c>
      <c r="E200" s="10" t="str">
        <f>IF(ISBLANK('action list'!F193),"",'action list'!F193)</f>
        <v/>
      </c>
      <c r="F200" s="11" t="str">
        <f>IF(ISBLANK('action list'!C193),"",'action list'!C193)</f>
        <v/>
      </c>
      <c r="G200" s="10" t="str">
        <f>IF(ISBLANK('action list'!A193),"",'action list'!A193)</f>
        <v/>
      </c>
      <c r="H200" s="380" t="str">
        <f>IF(LEN(G200)=7,VLOOKUP(G200,'action list'!A:R,2,FALSE),"")</f>
        <v/>
      </c>
      <c r="I200" s="65"/>
      <c r="J200" s="94"/>
      <c r="K200" s="132" t="str">
        <f>IF(F200="C",VLOOKUP(G200,'action list'!A:Z,26,FALSE),IF(F200="T","(yes or no)",""))</f>
        <v/>
      </c>
      <c r="M200" s="56" t="str">
        <f t="shared" si="22"/>
        <v/>
      </c>
      <c r="N200" s="56" t="str">
        <f t="shared" si="22"/>
        <v/>
      </c>
      <c r="O200" s="56" t="str">
        <f t="shared" si="22"/>
        <v/>
      </c>
      <c r="P200" s="56" t="str">
        <f t="shared" si="22"/>
        <v/>
      </c>
      <c r="Q200" s="56" t="str">
        <f t="shared" si="22"/>
        <v/>
      </c>
      <c r="R200" s="56" t="str">
        <f t="shared" si="22"/>
        <v/>
      </c>
      <c r="S200" s="56" t="str">
        <f t="shared" si="22"/>
        <v/>
      </c>
      <c r="T200" s="56" t="str">
        <f t="shared" si="22"/>
        <v/>
      </c>
    </row>
    <row r="201" spans="1:20" s="1" customFormat="1" ht="21" x14ac:dyDescent="0.35">
      <c r="A201" s="59">
        <v>0</v>
      </c>
      <c r="B201" s="78"/>
      <c r="C201" s="77" t="str">
        <f>IF(ISBLANK('action list'!D194),"",'action list'!D194)</f>
        <v/>
      </c>
      <c r="D201" s="11" t="str">
        <f>VLOOKUP(G201,'action list'!A:G,7,FALSE)</f>
        <v/>
      </c>
      <c r="E201" s="10" t="str">
        <f>IF(ISBLANK('action list'!F194),"",'action list'!F194)</f>
        <v/>
      </c>
      <c r="F201" s="11" t="str">
        <f>IF(ISBLANK('action list'!C194),"",'action list'!C194)</f>
        <v/>
      </c>
      <c r="G201" s="10" t="str">
        <f>IF(ISBLANK('action list'!A194),"",'action list'!A194)</f>
        <v/>
      </c>
      <c r="H201" s="380" t="str">
        <f>IF(LEN(G201)=7,VLOOKUP(G201,'action list'!A:R,2,FALSE),"")</f>
        <v/>
      </c>
      <c r="I201" s="65"/>
      <c r="J201" s="94"/>
      <c r="K201" s="132" t="str">
        <f>IF(F201="C",VLOOKUP(G201,'action list'!A:Z,26,FALSE),IF(F201="T","(yes or no)",""))</f>
        <v/>
      </c>
      <c r="M201" s="56" t="str">
        <f t="shared" si="22"/>
        <v/>
      </c>
      <c r="N201" s="56" t="str">
        <f t="shared" si="22"/>
        <v/>
      </c>
      <c r="O201" s="56" t="str">
        <f t="shared" si="22"/>
        <v/>
      </c>
      <c r="P201" s="56" t="str">
        <f t="shared" si="22"/>
        <v/>
      </c>
      <c r="Q201" s="56" t="str">
        <f t="shared" si="22"/>
        <v/>
      </c>
      <c r="R201" s="56" t="str">
        <f t="shared" si="22"/>
        <v/>
      </c>
      <c r="S201" s="56" t="str">
        <f t="shared" si="22"/>
        <v/>
      </c>
      <c r="T201" s="56" t="str">
        <f t="shared" si="22"/>
        <v/>
      </c>
    </row>
    <row r="202" spans="1:20" s="1" customFormat="1" ht="21" x14ac:dyDescent="0.35">
      <c r="A202" s="59">
        <v>0</v>
      </c>
      <c r="B202" s="78"/>
      <c r="C202" s="77" t="str">
        <f>IF(ISBLANK('action list'!D195),"",'action list'!D195)</f>
        <v/>
      </c>
      <c r="D202" s="11" t="str">
        <f>VLOOKUP(G202,'action list'!A:G,7,FALSE)</f>
        <v/>
      </c>
      <c r="E202" s="10" t="str">
        <f>IF(ISBLANK('action list'!F195),"",'action list'!F195)</f>
        <v/>
      </c>
      <c r="F202" s="11" t="str">
        <f>IF(ISBLANK('action list'!C195),"",'action list'!C195)</f>
        <v/>
      </c>
      <c r="G202" s="10" t="str">
        <f>IF(ISBLANK('action list'!A195),"",'action list'!A195)</f>
        <v/>
      </c>
      <c r="H202" s="380" t="str">
        <f>IF(LEN(G202)=7,VLOOKUP(G202,'action list'!A:R,2,FALSE),"")</f>
        <v/>
      </c>
      <c r="I202" s="65"/>
      <c r="J202" s="94"/>
      <c r="K202" s="132" t="str">
        <f>IF(F202="C",VLOOKUP(G202,'action list'!A:Z,26,FALSE),IF(F202="T","(yes or no)",""))</f>
        <v/>
      </c>
      <c r="M202" s="56" t="str">
        <f t="shared" si="22"/>
        <v/>
      </c>
      <c r="N202" s="56" t="str">
        <f t="shared" si="22"/>
        <v/>
      </c>
      <c r="O202" s="56" t="str">
        <f t="shared" si="22"/>
        <v/>
      </c>
      <c r="P202" s="56" t="str">
        <f t="shared" si="22"/>
        <v/>
      </c>
      <c r="Q202" s="56" t="str">
        <f t="shared" si="22"/>
        <v/>
      </c>
      <c r="R202" s="56" t="str">
        <f t="shared" si="22"/>
        <v/>
      </c>
      <c r="S202" s="56" t="str">
        <f t="shared" si="22"/>
        <v/>
      </c>
      <c r="T202" s="56" t="str">
        <f t="shared" si="22"/>
        <v/>
      </c>
    </row>
    <row r="203" spans="1:20" s="1" customFormat="1" ht="21" x14ac:dyDescent="0.35">
      <c r="A203" s="59">
        <v>0</v>
      </c>
      <c r="B203" s="78"/>
      <c r="C203" s="77" t="str">
        <f>IF(ISBLANK('action list'!D196),"",'action list'!D196)</f>
        <v/>
      </c>
      <c r="D203" s="11" t="str">
        <f>VLOOKUP(G203,'action list'!A:G,7,FALSE)</f>
        <v/>
      </c>
      <c r="E203" s="10" t="str">
        <f>IF(ISBLANK('action list'!F196),"",'action list'!F196)</f>
        <v/>
      </c>
      <c r="F203" s="11" t="str">
        <f>IF(ISBLANK('action list'!C196),"",'action list'!C196)</f>
        <v/>
      </c>
      <c r="G203" s="10" t="str">
        <f>IF(ISBLANK('action list'!A196),"",'action list'!A196)</f>
        <v/>
      </c>
      <c r="H203" s="380" t="str">
        <f>IF(LEN(G203)=7,VLOOKUP(G203,'action list'!A:R,2,FALSE),"")</f>
        <v/>
      </c>
      <c r="I203" s="65"/>
      <c r="J203" s="94"/>
      <c r="K203" s="132" t="str">
        <f>IF(F203="C",VLOOKUP(G203,'action list'!A:Z,26,FALSE),IF(F203="T","(yes or no)",""))</f>
        <v/>
      </c>
      <c r="M203" s="56" t="str">
        <f t="shared" si="22"/>
        <v/>
      </c>
      <c r="N203" s="56" t="str">
        <f t="shared" si="22"/>
        <v/>
      </c>
      <c r="O203" s="56" t="str">
        <f t="shared" si="22"/>
        <v/>
      </c>
      <c r="P203" s="56" t="str">
        <f t="shared" si="22"/>
        <v/>
      </c>
      <c r="Q203" s="56" t="str">
        <f t="shared" si="22"/>
        <v/>
      </c>
      <c r="R203" s="56" t="str">
        <f t="shared" si="22"/>
        <v/>
      </c>
      <c r="S203" s="56" t="str">
        <f t="shared" si="22"/>
        <v/>
      </c>
      <c r="T203" s="56" t="str">
        <f t="shared" si="22"/>
        <v/>
      </c>
    </row>
    <row r="204" spans="1:20" s="1" customFormat="1" ht="21" x14ac:dyDescent="0.35">
      <c r="A204" s="59">
        <v>0</v>
      </c>
      <c r="B204" s="78"/>
      <c r="C204" s="77" t="str">
        <f>IF(ISBLANK('action list'!D197),"",'action list'!D197)</f>
        <v/>
      </c>
      <c r="D204" s="11" t="str">
        <f>VLOOKUP(G204,'action list'!A:G,7,FALSE)</f>
        <v/>
      </c>
      <c r="E204" s="10" t="str">
        <f>IF(ISBLANK('action list'!F197),"",'action list'!F197)</f>
        <v/>
      </c>
      <c r="F204" s="11" t="str">
        <f>IF(ISBLANK('action list'!C197),"",'action list'!C197)</f>
        <v/>
      </c>
      <c r="G204" s="10" t="str">
        <f>IF(ISBLANK('action list'!A197),"",'action list'!A197)</f>
        <v/>
      </c>
      <c r="H204" s="380" t="str">
        <f>IF(LEN(G204)=7,VLOOKUP(G204,'action list'!A:R,2,FALSE),"")</f>
        <v/>
      </c>
      <c r="I204" s="65"/>
      <c r="J204" s="94"/>
      <c r="K204" s="132" t="str">
        <f>IF(F204="C",VLOOKUP(G204,'action list'!A:Z,26,FALSE),IF(F204="T","(yes or no)",""))</f>
        <v/>
      </c>
      <c r="M204" s="56" t="str">
        <f t="shared" si="22"/>
        <v/>
      </c>
      <c r="N204" s="56" t="str">
        <f t="shared" si="22"/>
        <v/>
      </c>
      <c r="O204" s="56" t="str">
        <f t="shared" si="22"/>
        <v/>
      </c>
      <c r="P204" s="56" t="str">
        <f t="shared" si="22"/>
        <v/>
      </c>
      <c r="Q204" s="56" t="str">
        <f t="shared" si="22"/>
        <v/>
      </c>
      <c r="R204" s="56" t="str">
        <f t="shared" si="22"/>
        <v/>
      </c>
      <c r="S204" s="56" t="str">
        <f t="shared" si="22"/>
        <v/>
      </c>
      <c r="T204" s="56" t="str">
        <f t="shared" si="22"/>
        <v/>
      </c>
    </row>
    <row r="205" spans="1:20" s="1" customFormat="1" ht="21" x14ac:dyDescent="0.35">
      <c r="A205" s="59">
        <v>0</v>
      </c>
      <c r="B205" s="78"/>
      <c r="C205" s="77" t="str">
        <f>IF(ISBLANK('action list'!D198),"",'action list'!D198)</f>
        <v/>
      </c>
      <c r="D205" s="11" t="str">
        <f>VLOOKUP(G205,'action list'!A:G,7,FALSE)</f>
        <v/>
      </c>
      <c r="E205" s="10" t="str">
        <f>IF(ISBLANK('action list'!F198),"",'action list'!F198)</f>
        <v/>
      </c>
      <c r="F205" s="11" t="str">
        <f>IF(ISBLANK('action list'!C198),"",'action list'!C198)</f>
        <v/>
      </c>
      <c r="G205" s="10" t="str">
        <f>IF(ISBLANK('action list'!A198),"",'action list'!A198)</f>
        <v/>
      </c>
      <c r="H205" s="380" t="str">
        <f>IF(LEN(G205)=7,VLOOKUP(G205,'action list'!A:R,2,FALSE),"")</f>
        <v/>
      </c>
      <c r="I205" s="65"/>
      <c r="J205" s="94"/>
      <c r="K205" s="132" t="str">
        <f>IF(F205="C",VLOOKUP(G205,'action list'!A:Z,26,FALSE),IF(F205="T","(yes or no)",""))</f>
        <v/>
      </c>
      <c r="M205" s="56" t="str">
        <f t="shared" si="22"/>
        <v/>
      </c>
      <c r="N205" s="56" t="str">
        <f t="shared" si="22"/>
        <v/>
      </c>
      <c r="O205" s="56" t="str">
        <f t="shared" si="22"/>
        <v/>
      </c>
      <c r="P205" s="56" t="str">
        <f t="shared" si="22"/>
        <v/>
      </c>
      <c r="Q205" s="56" t="str">
        <f t="shared" si="22"/>
        <v/>
      </c>
      <c r="R205" s="56" t="str">
        <f t="shared" si="22"/>
        <v/>
      </c>
      <c r="S205" s="56" t="str">
        <f t="shared" si="22"/>
        <v/>
      </c>
      <c r="T205" s="56" t="str">
        <f t="shared" si="22"/>
        <v/>
      </c>
    </row>
    <row r="206" spans="1:20" s="1" customFormat="1" ht="21" x14ac:dyDescent="0.35">
      <c r="A206" s="59">
        <v>0</v>
      </c>
      <c r="B206" s="78"/>
      <c r="C206" s="77" t="str">
        <f>IF(ISBLANK('action list'!D199),"",'action list'!D199)</f>
        <v/>
      </c>
      <c r="D206" s="11" t="str">
        <f>VLOOKUP(G206,'action list'!A:G,7,FALSE)</f>
        <v/>
      </c>
      <c r="E206" s="10" t="str">
        <f>IF(ISBLANK('action list'!F199),"",'action list'!F199)</f>
        <v/>
      </c>
      <c r="F206" s="11" t="str">
        <f>IF(ISBLANK('action list'!C199),"",'action list'!C199)</f>
        <v/>
      </c>
      <c r="G206" s="10" t="str">
        <f>IF(ISBLANK('action list'!A199),"",'action list'!A199)</f>
        <v/>
      </c>
      <c r="H206" s="380" t="str">
        <f>IF(LEN(G206)=7,VLOOKUP(G206,'action list'!A:R,2,FALSE),"")</f>
        <v/>
      </c>
      <c r="I206" s="65"/>
      <c r="J206" s="94"/>
      <c r="K206" s="132" t="str">
        <f>IF(F206="C",VLOOKUP(G206,'action list'!A:Z,26,FALSE),IF(F206="T","(yes or no)",""))</f>
        <v/>
      </c>
      <c r="M206" s="56" t="str">
        <f t="shared" ref="M206:T215" si="23">IF(AND($C206=_xlfn.NUMBERVALUE(LEFT(M$10,1)),$F206=RIGHT(M$10,1)),$J206,"")</f>
        <v/>
      </c>
      <c r="N206" s="56" t="str">
        <f t="shared" si="23"/>
        <v/>
      </c>
      <c r="O206" s="56" t="str">
        <f t="shared" si="23"/>
        <v/>
      </c>
      <c r="P206" s="56" t="str">
        <f t="shared" si="23"/>
        <v/>
      </c>
      <c r="Q206" s="56" t="str">
        <f t="shared" si="23"/>
        <v/>
      </c>
      <c r="R206" s="56" t="str">
        <f t="shared" si="23"/>
        <v/>
      </c>
      <c r="S206" s="56" t="str">
        <f t="shared" si="23"/>
        <v/>
      </c>
      <c r="T206" s="56" t="str">
        <f t="shared" si="23"/>
        <v/>
      </c>
    </row>
    <row r="207" spans="1:20" s="1" customFormat="1" ht="21" x14ac:dyDescent="0.35">
      <c r="A207" s="59">
        <v>0</v>
      </c>
      <c r="B207" s="78"/>
      <c r="C207" s="77" t="str">
        <f>IF(ISBLANK('action list'!D200),"",'action list'!D200)</f>
        <v/>
      </c>
      <c r="D207" s="11" t="str">
        <f>VLOOKUP(G207,'action list'!A:G,7,FALSE)</f>
        <v/>
      </c>
      <c r="E207" s="10" t="str">
        <f>IF(ISBLANK('action list'!F200),"",'action list'!F200)</f>
        <v/>
      </c>
      <c r="F207" s="11" t="str">
        <f>IF(ISBLANK('action list'!C200),"",'action list'!C200)</f>
        <v/>
      </c>
      <c r="G207" s="10" t="str">
        <f>IF(ISBLANK('action list'!A200),"",'action list'!A200)</f>
        <v/>
      </c>
      <c r="H207" s="380" t="str">
        <f>IF(LEN(G207)=7,VLOOKUP(G207,'action list'!A:R,2,FALSE),"")</f>
        <v/>
      </c>
      <c r="I207" s="65"/>
      <c r="J207" s="94"/>
      <c r="K207" s="132" t="str">
        <f>IF(F207="C",VLOOKUP(G207,'action list'!A:Z,26,FALSE),IF(F207="T","(yes or no)",""))</f>
        <v/>
      </c>
      <c r="M207" s="56" t="str">
        <f t="shared" si="23"/>
        <v/>
      </c>
      <c r="N207" s="56" t="str">
        <f t="shared" si="23"/>
        <v/>
      </c>
      <c r="O207" s="56" t="str">
        <f t="shared" si="23"/>
        <v/>
      </c>
      <c r="P207" s="56" t="str">
        <f t="shared" si="23"/>
        <v/>
      </c>
      <c r="Q207" s="56" t="str">
        <f t="shared" si="23"/>
        <v/>
      </c>
      <c r="R207" s="56" t="str">
        <f t="shared" si="23"/>
        <v/>
      </c>
      <c r="S207" s="56" t="str">
        <f t="shared" si="23"/>
        <v/>
      </c>
      <c r="T207" s="56" t="str">
        <f t="shared" si="23"/>
        <v/>
      </c>
    </row>
    <row r="208" spans="1:20" s="1" customFormat="1" ht="21" x14ac:dyDescent="0.35">
      <c r="A208" s="59">
        <v>0</v>
      </c>
      <c r="B208" s="78"/>
      <c r="C208" s="77" t="str">
        <f>IF(ISBLANK('action list'!D201),"",'action list'!D201)</f>
        <v/>
      </c>
      <c r="D208" s="11" t="str">
        <f>VLOOKUP(G208,'action list'!A:G,7,FALSE)</f>
        <v/>
      </c>
      <c r="E208" s="10" t="str">
        <f>IF(ISBLANK('action list'!F201),"",'action list'!F201)</f>
        <v/>
      </c>
      <c r="F208" s="11" t="str">
        <f>IF(ISBLANK('action list'!C201),"",'action list'!C201)</f>
        <v/>
      </c>
      <c r="G208" s="10" t="str">
        <f>IF(ISBLANK('action list'!A201),"",'action list'!A201)</f>
        <v/>
      </c>
      <c r="H208" s="380" t="str">
        <f>IF(LEN(G208)=7,VLOOKUP(G208,'action list'!A:R,2,FALSE),"")</f>
        <v/>
      </c>
      <c r="I208" s="65"/>
      <c r="J208" s="94"/>
      <c r="K208" s="132" t="str">
        <f>IF(F208="C",VLOOKUP(G208,'action list'!A:Z,26,FALSE),IF(F208="T","(yes or no)",""))</f>
        <v/>
      </c>
      <c r="M208" s="56" t="str">
        <f t="shared" si="23"/>
        <v/>
      </c>
      <c r="N208" s="56" t="str">
        <f t="shared" si="23"/>
        <v/>
      </c>
      <c r="O208" s="56" t="str">
        <f t="shared" si="23"/>
        <v/>
      </c>
      <c r="P208" s="56" t="str">
        <f t="shared" si="23"/>
        <v/>
      </c>
      <c r="Q208" s="56" t="str">
        <f t="shared" si="23"/>
        <v/>
      </c>
      <c r="R208" s="56" t="str">
        <f t="shared" si="23"/>
        <v/>
      </c>
      <c r="S208" s="56" t="str">
        <f t="shared" si="23"/>
        <v/>
      </c>
      <c r="T208" s="56" t="str">
        <f t="shared" si="23"/>
        <v/>
      </c>
    </row>
    <row r="209" spans="1:20" s="1" customFormat="1" ht="21" x14ac:dyDescent="0.35">
      <c r="A209" s="59">
        <v>0</v>
      </c>
      <c r="B209" s="78"/>
      <c r="C209" s="77" t="str">
        <f>IF(ISBLANK('action list'!D202),"",'action list'!D202)</f>
        <v/>
      </c>
      <c r="D209" s="11" t="str">
        <f>VLOOKUP(G209,'action list'!A:G,7,FALSE)</f>
        <v/>
      </c>
      <c r="E209" s="10" t="str">
        <f>IF(ISBLANK('action list'!F202),"",'action list'!F202)</f>
        <v/>
      </c>
      <c r="F209" s="11" t="str">
        <f>IF(ISBLANK('action list'!C202),"",'action list'!C202)</f>
        <v/>
      </c>
      <c r="G209" s="10" t="str">
        <f>IF(ISBLANK('action list'!A202),"",'action list'!A202)</f>
        <v/>
      </c>
      <c r="H209" s="380" t="str">
        <f>IF(LEN(G209)=7,VLOOKUP(G209,'action list'!A:R,2,FALSE),"")</f>
        <v/>
      </c>
      <c r="I209" s="65"/>
      <c r="J209" s="94"/>
      <c r="K209" s="132" t="str">
        <f>IF(F209="C",VLOOKUP(G209,'action list'!A:Z,26,FALSE),IF(F209="T","(yes or no)",""))</f>
        <v/>
      </c>
      <c r="M209" s="56" t="str">
        <f t="shared" si="23"/>
        <v/>
      </c>
      <c r="N209" s="56" t="str">
        <f t="shared" si="23"/>
        <v/>
      </c>
      <c r="O209" s="56" t="str">
        <f t="shared" si="23"/>
        <v/>
      </c>
      <c r="P209" s="56" t="str">
        <f t="shared" si="23"/>
        <v/>
      </c>
      <c r="Q209" s="56" t="str">
        <f t="shared" si="23"/>
        <v/>
      </c>
      <c r="R209" s="56" t="str">
        <f t="shared" si="23"/>
        <v/>
      </c>
      <c r="S209" s="56" t="str">
        <f t="shared" si="23"/>
        <v/>
      </c>
      <c r="T209" s="56" t="str">
        <f t="shared" si="23"/>
        <v/>
      </c>
    </row>
    <row r="210" spans="1:20" s="1" customFormat="1" ht="21" x14ac:dyDescent="0.35">
      <c r="A210" s="59">
        <v>0</v>
      </c>
      <c r="B210" s="78"/>
      <c r="C210" s="77" t="str">
        <f>IF(ISBLANK('action list'!D203),"",'action list'!D203)</f>
        <v/>
      </c>
      <c r="D210" s="11" t="str">
        <f>VLOOKUP(G210,'action list'!A:G,7,FALSE)</f>
        <v/>
      </c>
      <c r="E210" s="10" t="str">
        <f>IF(ISBLANK('action list'!F203),"",'action list'!F203)</f>
        <v/>
      </c>
      <c r="F210" s="11" t="str">
        <f>IF(ISBLANK('action list'!C203),"",'action list'!C203)</f>
        <v/>
      </c>
      <c r="G210" s="10" t="str">
        <f>IF(ISBLANK('action list'!A203),"",'action list'!A203)</f>
        <v/>
      </c>
      <c r="H210" s="380" t="str">
        <f>IF(LEN(G210)=7,VLOOKUP(G210,'action list'!A:R,2,FALSE),"")</f>
        <v/>
      </c>
      <c r="I210" s="65"/>
      <c r="J210" s="94"/>
      <c r="K210" s="132" t="str">
        <f>IF(F210="C",VLOOKUP(G210,'action list'!A:Z,26,FALSE),IF(F210="T","(yes or no)",""))</f>
        <v/>
      </c>
      <c r="M210" s="56" t="str">
        <f t="shared" si="23"/>
        <v/>
      </c>
      <c r="N210" s="56" t="str">
        <f t="shared" si="23"/>
        <v/>
      </c>
      <c r="O210" s="56" t="str">
        <f t="shared" si="23"/>
        <v/>
      </c>
      <c r="P210" s="56" t="str">
        <f t="shared" si="23"/>
        <v/>
      </c>
      <c r="Q210" s="56" t="str">
        <f t="shared" si="23"/>
        <v/>
      </c>
      <c r="R210" s="56" t="str">
        <f t="shared" si="23"/>
        <v/>
      </c>
      <c r="S210" s="56" t="str">
        <f t="shared" si="23"/>
        <v/>
      </c>
      <c r="T210" s="56" t="str">
        <f t="shared" si="23"/>
        <v/>
      </c>
    </row>
    <row r="211" spans="1:20" s="1" customFormat="1" ht="21" x14ac:dyDescent="0.35">
      <c r="A211" s="59">
        <v>0</v>
      </c>
      <c r="B211" s="78"/>
      <c r="C211" s="77" t="str">
        <f>IF(ISBLANK('action list'!D204),"",'action list'!D204)</f>
        <v/>
      </c>
      <c r="D211" s="11" t="str">
        <f>VLOOKUP(G211,'action list'!A:G,7,FALSE)</f>
        <v/>
      </c>
      <c r="E211" s="10" t="str">
        <f>IF(ISBLANK('action list'!F204),"",'action list'!F204)</f>
        <v/>
      </c>
      <c r="F211" s="11" t="str">
        <f>IF(ISBLANK('action list'!C204),"",'action list'!C204)</f>
        <v/>
      </c>
      <c r="G211" s="10" t="str">
        <f>IF(ISBLANK('action list'!A204),"",'action list'!A204)</f>
        <v/>
      </c>
      <c r="H211" s="380" t="str">
        <f>IF(LEN(G211)=7,VLOOKUP(G211,'action list'!A:R,2,FALSE),"")</f>
        <v/>
      </c>
      <c r="I211" s="65"/>
      <c r="J211" s="94"/>
      <c r="K211" s="132" t="str">
        <f>IF(F211="C",VLOOKUP(G211,'action list'!A:Z,26,FALSE),IF(F211="T","(yes or no)",""))</f>
        <v/>
      </c>
      <c r="M211" s="56" t="str">
        <f t="shared" si="23"/>
        <v/>
      </c>
      <c r="N211" s="56" t="str">
        <f t="shared" si="23"/>
        <v/>
      </c>
      <c r="O211" s="56" t="str">
        <f t="shared" si="23"/>
        <v/>
      </c>
      <c r="P211" s="56" t="str">
        <f t="shared" si="23"/>
        <v/>
      </c>
      <c r="Q211" s="56" t="str">
        <f t="shared" si="23"/>
        <v/>
      </c>
      <c r="R211" s="56" t="str">
        <f t="shared" si="23"/>
        <v/>
      </c>
      <c r="S211" s="56" t="str">
        <f t="shared" si="23"/>
        <v/>
      </c>
      <c r="T211" s="56" t="str">
        <f t="shared" si="23"/>
        <v/>
      </c>
    </row>
    <row r="212" spans="1:20" s="1" customFormat="1" ht="21" x14ac:dyDescent="0.35">
      <c r="A212" s="59">
        <v>0</v>
      </c>
      <c r="B212" s="78"/>
      <c r="C212" s="77" t="str">
        <f>IF(ISBLANK('action list'!D205),"",'action list'!D205)</f>
        <v/>
      </c>
      <c r="D212" s="11" t="str">
        <f>VLOOKUP(G212,'action list'!A:G,7,FALSE)</f>
        <v/>
      </c>
      <c r="E212" s="10" t="str">
        <f>IF(ISBLANK('action list'!F205),"",'action list'!F205)</f>
        <v/>
      </c>
      <c r="F212" s="11" t="str">
        <f>IF(ISBLANK('action list'!C205),"",'action list'!C205)</f>
        <v/>
      </c>
      <c r="G212" s="10" t="str">
        <f>IF(ISBLANK('action list'!A205),"",'action list'!A205)</f>
        <v/>
      </c>
      <c r="H212" s="380" t="str">
        <f>IF(LEN(G212)=7,VLOOKUP(G212,'action list'!A:R,2,FALSE),"")</f>
        <v/>
      </c>
      <c r="I212" s="65"/>
      <c r="J212" s="94"/>
      <c r="K212" s="132" t="str">
        <f>IF(F212="C",VLOOKUP(G212,'action list'!A:Z,26,FALSE),IF(F212="T","(yes or no)",""))</f>
        <v/>
      </c>
      <c r="M212" s="56" t="str">
        <f t="shared" si="23"/>
        <v/>
      </c>
      <c r="N212" s="56" t="str">
        <f t="shared" si="23"/>
        <v/>
      </c>
      <c r="O212" s="56" t="str">
        <f t="shared" si="23"/>
        <v/>
      </c>
      <c r="P212" s="56" t="str">
        <f t="shared" si="23"/>
        <v/>
      </c>
      <c r="Q212" s="56" t="str">
        <f t="shared" si="23"/>
        <v/>
      </c>
      <c r="R212" s="56" t="str">
        <f t="shared" si="23"/>
        <v/>
      </c>
      <c r="S212" s="56" t="str">
        <f t="shared" si="23"/>
        <v/>
      </c>
      <c r="T212" s="56" t="str">
        <f t="shared" si="23"/>
        <v/>
      </c>
    </row>
    <row r="213" spans="1:20" s="1" customFormat="1" ht="21" x14ac:dyDescent="0.35">
      <c r="A213" s="59">
        <v>0</v>
      </c>
      <c r="B213" s="78"/>
      <c r="C213" s="77" t="str">
        <f>IF(ISBLANK('action list'!D206),"",'action list'!D206)</f>
        <v/>
      </c>
      <c r="D213" s="11" t="str">
        <f>VLOOKUP(G213,'action list'!A:G,7,FALSE)</f>
        <v/>
      </c>
      <c r="E213" s="10" t="str">
        <f>IF(ISBLANK('action list'!F206),"",'action list'!F206)</f>
        <v/>
      </c>
      <c r="F213" s="11" t="str">
        <f>IF(ISBLANK('action list'!C206),"",'action list'!C206)</f>
        <v/>
      </c>
      <c r="G213" s="10" t="str">
        <f>IF(ISBLANK('action list'!A206),"",'action list'!A206)</f>
        <v/>
      </c>
      <c r="H213" s="380" t="str">
        <f>IF(LEN(G213)=7,VLOOKUP(G213,'action list'!A:R,2,FALSE),"")</f>
        <v/>
      </c>
      <c r="I213" s="65"/>
      <c r="J213" s="94"/>
      <c r="K213" s="132" t="str">
        <f>IF(F213="C",VLOOKUP(G213,'action list'!A:Z,26,FALSE),IF(F213="T","(yes or no)",""))</f>
        <v/>
      </c>
      <c r="M213" s="56" t="str">
        <f t="shared" si="23"/>
        <v/>
      </c>
      <c r="N213" s="56" t="str">
        <f t="shared" si="23"/>
        <v/>
      </c>
      <c r="O213" s="56" t="str">
        <f t="shared" si="23"/>
        <v/>
      </c>
      <c r="P213" s="56" t="str">
        <f t="shared" si="23"/>
        <v/>
      </c>
      <c r="Q213" s="56" t="str">
        <f t="shared" si="23"/>
        <v/>
      </c>
      <c r="R213" s="56" t="str">
        <f t="shared" si="23"/>
        <v/>
      </c>
      <c r="S213" s="56" t="str">
        <f t="shared" si="23"/>
        <v/>
      </c>
      <c r="T213" s="56" t="str">
        <f t="shared" si="23"/>
        <v/>
      </c>
    </row>
    <row r="214" spans="1:20" s="1" customFormat="1" ht="21" x14ac:dyDescent="0.35">
      <c r="A214" s="59">
        <v>0</v>
      </c>
      <c r="B214" s="78"/>
      <c r="C214" s="77" t="str">
        <f>IF(ISBLANK('action list'!D207),"",'action list'!D207)</f>
        <v/>
      </c>
      <c r="D214" s="11" t="str">
        <f>VLOOKUP(G214,'action list'!A:G,7,FALSE)</f>
        <v/>
      </c>
      <c r="E214" s="10" t="str">
        <f>IF(ISBLANK('action list'!F207),"",'action list'!F207)</f>
        <v/>
      </c>
      <c r="F214" s="11" t="str">
        <f>IF(ISBLANK('action list'!C207),"",'action list'!C207)</f>
        <v/>
      </c>
      <c r="G214" s="10" t="str">
        <f>IF(ISBLANK('action list'!A207),"",'action list'!A207)</f>
        <v/>
      </c>
      <c r="H214" s="380" t="str">
        <f>IF(LEN(G214)=7,VLOOKUP(G214,'action list'!A:R,2,FALSE),"")</f>
        <v/>
      </c>
      <c r="I214" s="65"/>
      <c r="J214" s="94"/>
      <c r="K214" s="132" t="str">
        <f>IF(F214="C",VLOOKUP(G214,'action list'!A:Z,26,FALSE),IF(F214="T","(yes or no)",""))</f>
        <v/>
      </c>
      <c r="M214" s="56" t="str">
        <f t="shared" si="23"/>
        <v/>
      </c>
      <c r="N214" s="56" t="str">
        <f t="shared" si="23"/>
        <v/>
      </c>
      <c r="O214" s="56" t="str">
        <f t="shared" si="23"/>
        <v/>
      </c>
      <c r="P214" s="56" t="str">
        <f t="shared" si="23"/>
        <v/>
      </c>
      <c r="Q214" s="56" t="str">
        <f t="shared" si="23"/>
        <v/>
      </c>
      <c r="R214" s="56" t="str">
        <f t="shared" si="23"/>
        <v/>
      </c>
      <c r="S214" s="56" t="str">
        <f t="shared" si="23"/>
        <v/>
      </c>
      <c r="T214" s="56" t="str">
        <f t="shared" si="23"/>
        <v/>
      </c>
    </row>
    <row r="215" spans="1:20" s="1" customFormat="1" ht="21" x14ac:dyDescent="0.35">
      <c r="A215" s="59">
        <v>0</v>
      </c>
      <c r="B215" s="78"/>
      <c r="C215" s="77" t="str">
        <f>IF(ISBLANK('action list'!D208),"",'action list'!D208)</f>
        <v/>
      </c>
      <c r="D215" s="11" t="str">
        <f>VLOOKUP(G215,'action list'!A:G,7,FALSE)</f>
        <v/>
      </c>
      <c r="E215" s="10" t="str">
        <f>IF(ISBLANK('action list'!F208),"",'action list'!F208)</f>
        <v/>
      </c>
      <c r="F215" s="11" t="str">
        <f>IF(ISBLANK('action list'!C208),"",'action list'!C208)</f>
        <v/>
      </c>
      <c r="G215" s="10" t="str">
        <f>IF(ISBLANK('action list'!A208),"",'action list'!A208)</f>
        <v/>
      </c>
      <c r="H215" s="380" t="str">
        <f>IF(LEN(G215)=7,VLOOKUP(G215,'action list'!A:R,2,FALSE),"")</f>
        <v/>
      </c>
      <c r="I215" s="65"/>
      <c r="J215" s="94"/>
      <c r="K215" s="132" t="str">
        <f>IF(F215="C",VLOOKUP(G215,'action list'!A:Z,26,FALSE),IF(F215="T","(yes or no)",""))</f>
        <v/>
      </c>
      <c r="M215" s="56" t="str">
        <f t="shared" si="23"/>
        <v/>
      </c>
      <c r="N215" s="56" t="str">
        <f t="shared" si="23"/>
        <v/>
      </c>
      <c r="O215" s="56" t="str">
        <f t="shared" si="23"/>
        <v/>
      </c>
      <c r="P215" s="56" t="str">
        <f t="shared" si="23"/>
        <v/>
      </c>
      <c r="Q215" s="56" t="str">
        <f t="shared" si="23"/>
        <v/>
      </c>
      <c r="R215" s="56" t="str">
        <f t="shared" si="23"/>
        <v/>
      </c>
      <c r="S215" s="56" t="str">
        <f t="shared" si="23"/>
        <v/>
      </c>
      <c r="T215" s="56" t="str">
        <f t="shared" si="23"/>
        <v/>
      </c>
    </row>
    <row r="216" spans="1:20" s="1" customFormat="1" ht="21" x14ac:dyDescent="0.35">
      <c r="A216" s="59">
        <v>0</v>
      </c>
      <c r="B216" s="78"/>
      <c r="C216" s="77" t="str">
        <f>IF(ISBLANK('action list'!D209),"",'action list'!D209)</f>
        <v/>
      </c>
      <c r="D216" s="11" t="str">
        <f>VLOOKUP(G216,'action list'!A:G,7,FALSE)</f>
        <v/>
      </c>
      <c r="E216" s="10" t="str">
        <f>IF(ISBLANK('action list'!F209),"",'action list'!F209)</f>
        <v/>
      </c>
      <c r="F216" s="11" t="str">
        <f>IF(ISBLANK('action list'!C209),"",'action list'!C209)</f>
        <v/>
      </c>
      <c r="G216" s="10" t="str">
        <f>IF(ISBLANK('action list'!A209),"",'action list'!A209)</f>
        <v/>
      </c>
      <c r="H216" s="380" t="str">
        <f>IF(LEN(G216)=7,VLOOKUP(G216,'action list'!A:R,2,FALSE),"")</f>
        <v/>
      </c>
      <c r="I216" s="65"/>
      <c r="J216" s="94"/>
      <c r="K216" s="132" t="str">
        <f>IF(F216="C",VLOOKUP(G216,'action list'!A:Z,26,FALSE),IF(F216="T","(yes or no)",""))</f>
        <v/>
      </c>
      <c r="M216" s="56" t="str">
        <f t="shared" ref="M216:T225" si="24">IF(AND($C216=_xlfn.NUMBERVALUE(LEFT(M$10,1)),$F216=RIGHT(M$10,1)),$J216,"")</f>
        <v/>
      </c>
      <c r="N216" s="56" t="str">
        <f t="shared" si="24"/>
        <v/>
      </c>
      <c r="O216" s="56" t="str">
        <f t="shared" si="24"/>
        <v/>
      </c>
      <c r="P216" s="56" t="str">
        <f t="shared" si="24"/>
        <v/>
      </c>
      <c r="Q216" s="56" t="str">
        <f t="shared" si="24"/>
        <v/>
      </c>
      <c r="R216" s="56" t="str">
        <f t="shared" si="24"/>
        <v/>
      </c>
      <c r="S216" s="56" t="str">
        <f t="shared" si="24"/>
        <v/>
      </c>
      <c r="T216" s="56" t="str">
        <f t="shared" si="24"/>
        <v/>
      </c>
    </row>
    <row r="217" spans="1:20" s="1" customFormat="1" ht="21" x14ac:dyDescent="0.35">
      <c r="A217" s="59">
        <v>0</v>
      </c>
      <c r="B217" s="78"/>
      <c r="C217" s="77" t="str">
        <f>IF(ISBLANK('action list'!D210),"",'action list'!D210)</f>
        <v/>
      </c>
      <c r="D217" s="11" t="str">
        <f>VLOOKUP(G217,'action list'!A:G,7,FALSE)</f>
        <v/>
      </c>
      <c r="E217" s="10" t="str">
        <f>IF(ISBLANK('action list'!F210),"",'action list'!F210)</f>
        <v/>
      </c>
      <c r="F217" s="11" t="str">
        <f>IF(ISBLANK('action list'!C210),"",'action list'!C210)</f>
        <v/>
      </c>
      <c r="G217" s="10" t="str">
        <f>IF(ISBLANK('action list'!A210),"",'action list'!A210)</f>
        <v/>
      </c>
      <c r="H217" s="380" t="str">
        <f>IF(LEN(G217)=7,VLOOKUP(G217,'action list'!A:R,2,FALSE),"")</f>
        <v/>
      </c>
      <c r="I217" s="65"/>
      <c r="J217" s="94"/>
      <c r="K217" s="132" t="str">
        <f>IF(F217="C",VLOOKUP(G217,'action list'!A:Z,26,FALSE),IF(F217="T","(yes or no)",""))</f>
        <v/>
      </c>
      <c r="M217" s="56" t="str">
        <f t="shared" si="24"/>
        <v/>
      </c>
      <c r="N217" s="56" t="str">
        <f t="shared" si="24"/>
        <v/>
      </c>
      <c r="O217" s="56" t="str">
        <f t="shared" si="24"/>
        <v/>
      </c>
      <c r="P217" s="56" t="str">
        <f t="shared" si="24"/>
        <v/>
      </c>
      <c r="Q217" s="56" t="str">
        <f t="shared" si="24"/>
        <v/>
      </c>
      <c r="R217" s="56" t="str">
        <f t="shared" si="24"/>
        <v/>
      </c>
      <c r="S217" s="56" t="str">
        <f t="shared" si="24"/>
        <v/>
      </c>
      <c r="T217" s="56" t="str">
        <f t="shared" si="24"/>
        <v/>
      </c>
    </row>
    <row r="218" spans="1:20" s="1" customFormat="1" ht="21" x14ac:dyDescent="0.35">
      <c r="A218" s="59">
        <v>0</v>
      </c>
      <c r="B218" s="78"/>
      <c r="C218" s="77" t="str">
        <f>IF(ISBLANK('action list'!D211),"",'action list'!D211)</f>
        <v/>
      </c>
      <c r="D218" s="11" t="str">
        <f>VLOOKUP(G218,'action list'!A:G,7,FALSE)</f>
        <v/>
      </c>
      <c r="E218" s="10" t="str">
        <f>IF(ISBLANK('action list'!F211),"",'action list'!F211)</f>
        <v/>
      </c>
      <c r="F218" s="11" t="str">
        <f>IF(ISBLANK('action list'!C211),"",'action list'!C211)</f>
        <v/>
      </c>
      <c r="G218" s="10" t="str">
        <f>IF(ISBLANK('action list'!A211),"",'action list'!A211)</f>
        <v/>
      </c>
      <c r="H218" s="380" t="str">
        <f>IF(LEN(G218)=7,VLOOKUP(G218,'action list'!A:R,2,FALSE),"")</f>
        <v/>
      </c>
      <c r="I218" s="65"/>
      <c r="J218" s="94"/>
      <c r="K218" s="132" t="str">
        <f>IF(F218="C",VLOOKUP(G218,'action list'!A:Z,26,FALSE),IF(F218="T","(yes or no)",""))</f>
        <v/>
      </c>
      <c r="M218" s="56" t="str">
        <f t="shared" si="24"/>
        <v/>
      </c>
      <c r="N218" s="56" t="str">
        <f t="shared" si="24"/>
        <v/>
      </c>
      <c r="O218" s="56" t="str">
        <f t="shared" si="24"/>
        <v/>
      </c>
      <c r="P218" s="56" t="str">
        <f t="shared" si="24"/>
        <v/>
      </c>
      <c r="Q218" s="56" t="str">
        <f t="shared" si="24"/>
        <v/>
      </c>
      <c r="R218" s="56" t="str">
        <f t="shared" si="24"/>
        <v/>
      </c>
      <c r="S218" s="56" t="str">
        <f t="shared" si="24"/>
        <v/>
      </c>
      <c r="T218" s="56" t="str">
        <f t="shared" si="24"/>
        <v/>
      </c>
    </row>
    <row r="219" spans="1:20" s="1" customFormat="1" ht="21" x14ac:dyDescent="0.35">
      <c r="A219" s="59">
        <v>0</v>
      </c>
      <c r="B219" s="78"/>
      <c r="C219" s="77" t="str">
        <f>IF(ISBLANK('action list'!D212),"",'action list'!D212)</f>
        <v/>
      </c>
      <c r="D219" s="11" t="str">
        <f>VLOOKUP(G219,'action list'!A:G,7,FALSE)</f>
        <v/>
      </c>
      <c r="E219" s="10" t="str">
        <f>IF(ISBLANK('action list'!F212),"",'action list'!F212)</f>
        <v/>
      </c>
      <c r="F219" s="11" t="str">
        <f>IF(ISBLANK('action list'!C212),"",'action list'!C212)</f>
        <v/>
      </c>
      <c r="G219" s="10" t="str">
        <f>IF(ISBLANK('action list'!A212),"",'action list'!A212)</f>
        <v/>
      </c>
      <c r="H219" s="380" t="str">
        <f>IF(LEN(G219)=7,VLOOKUP(G219,'action list'!A:R,2,FALSE),"")</f>
        <v/>
      </c>
      <c r="I219" s="65"/>
      <c r="J219" s="94"/>
      <c r="K219" s="132" t="str">
        <f>IF(F219="C",VLOOKUP(G219,'action list'!A:Z,26,FALSE),IF(F219="T","(yes or no)",""))</f>
        <v/>
      </c>
      <c r="M219" s="56" t="str">
        <f t="shared" si="24"/>
        <v/>
      </c>
      <c r="N219" s="56" t="str">
        <f t="shared" si="24"/>
        <v/>
      </c>
      <c r="O219" s="56" t="str">
        <f t="shared" si="24"/>
        <v/>
      </c>
      <c r="P219" s="56" t="str">
        <f t="shared" si="24"/>
        <v/>
      </c>
      <c r="Q219" s="56" t="str">
        <f t="shared" si="24"/>
        <v/>
      </c>
      <c r="R219" s="56" t="str">
        <f t="shared" si="24"/>
        <v/>
      </c>
      <c r="S219" s="56" t="str">
        <f t="shared" si="24"/>
        <v/>
      </c>
      <c r="T219" s="56" t="str">
        <f t="shared" si="24"/>
        <v/>
      </c>
    </row>
    <row r="220" spans="1:20" s="1" customFormat="1" ht="21" x14ac:dyDescent="0.35">
      <c r="A220" s="59">
        <v>0</v>
      </c>
      <c r="B220" s="78"/>
      <c r="C220" s="77" t="str">
        <f>IF(ISBLANK('action list'!D213),"",'action list'!D213)</f>
        <v/>
      </c>
      <c r="D220" s="11" t="str">
        <f>VLOOKUP(G220,'action list'!A:G,7,FALSE)</f>
        <v/>
      </c>
      <c r="E220" s="10" t="str">
        <f>IF(ISBLANK('action list'!F213),"",'action list'!F213)</f>
        <v/>
      </c>
      <c r="F220" s="11" t="str">
        <f>IF(ISBLANK('action list'!C213),"",'action list'!C213)</f>
        <v/>
      </c>
      <c r="G220" s="10" t="str">
        <f>IF(ISBLANK('action list'!A213),"",'action list'!A213)</f>
        <v/>
      </c>
      <c r="H220" s="380" t="str">
        <f>IF(LEN(G220)=7,VLOOKUP(G220,'action list'!A:R,2,FALSE),"")</f>
        <v/>
      </c>
      <c r="I220" s="65"/>
      <c r="J220" s="94"/>
      <c r="K220" s="132" t="str">
        <f>IF(F220="C",VLOOKUP(G220,'action list'!A:Z,26,FALSE),IF(F220="T","(yes or no)",""))</f>
        <v/>
      </c>
      <c r="M220" s="56" t="str">
        <f t="shared" si="24"/>
        <v/>
      </c>
      <c r="N220" s="56" t="str">
        <f t="shared" si="24"/>
        <v/>
      </c>
      <c r="O220" s="56" t="str">
        <f t="shared" si="24"/>
        <v/>
      </c>
      <c r="P220" s="56" t="str">
        <f t="shared" si="24"/>
        <v/>
      </c>
      <c r="Q220" s="56" t="str">
        <f t="shared" si="24"/>
        <v/>
      </c>
      <c r="R220" s="56" t="str">
        <f t="shared" si="24"/>
        <v/>
      </c>
      <c r="S220" s="56" t="str">
        <f t="shared" si="24"/>
        <v/>
      </c>
      <c r="T220" s="56" t="str">
        <f t="shared" si="24"/>
        <v/>
      </c>
    </row>
    <row r="221" spans="1:20" s="1" customFormat="1" ht="21" x14ac:dyDescent="0.35">
      <c r="A221" s="59">
        <v>0</v>
      </c>
      <c r="B221" s="78"/>
      <c r="C221" s="77" t="str">
        <f>IF(ISBLANK('action list'!D214),"",'action list'!D214)</f>
        <v/>
      </c>
      <c r="D221" s="11" t="str">
        <f>VLOOKUP(G221,'action list'!A:G,7,FALSE)</f>
        <v/>
      </c>
      <c r="E221" s="10" t="str">
        <f>IF(ISBLANK('action list'!F214),"",'action list'!F214)</f>
        <v/>
      </c>
      <c r="F221" s="11" t="str">
        <f>IF(ISBLANK('action list'!C214),"",'action list'!C214)</f>
        <v/>
      </c>
      <c r="G221" s="10" t="str">
        <f>IF(ISBLANK('action list'!A214),"",'action list'!A214)</f>
        <v/>
      </c>
      <c r="H221" s="380" t="str">
        <f>IF(LEN(G221)=7,VLOOKUP(G221,'action list'!A:R,2,FALSE),"")</f>
        <v/>
      </c>
      <c r="I221" s="65"/>
      <c r="J221" s="94"/>
      <c r="K221" s="132" t="str">
        <f>IF(F221="C",VLOOKUP(G221,'action list'!A:Z,26,FALSE),IF(F221="T","(yes or no)",""))</f>
        <v/>
      </c>
      <c r="M221" s="56" t="str">
        <f t="shared" si="24"/>
        <v/>
      </c>
      <c r="N221" s="56" t="str">
        <f t="shared" si="24"/>
        <v/>
      </c>
      <c r="O221" s="56" t="str">
        <f t="shared" si="24"/>
        <v/>
      </c>
      <c r="P221" s="56" t="str">
        <f t="shared" si="24"/>
        <v/>
      </c>
      <c r="Q221" s="56" t="str">
        <f t="shared" si="24"/>
        <v/>
      </c>
      <c r="R221" s="56" t="str">
        <f t="shared" si="24"/>
        <v/>
      </c>
      <c r="S221" s="56" t="str">
        <f t="shared" si="24"/>
        <v/>
      </c>
      <c r="T221" s="56" t="str">
        <f t="shared" si="24"/>
        <v/>
      </c>
    </row>
    <row r="222" spans="1:20" s="1" customFormat="1" ht="21" x14ac:dyDescent="0.35">
      <c r="A222" s="59">
        <v>0</v>
      </c>
      <c r="B222" s="78"/>
      <c r="C222" s="77" t="str">
        <f>IF(ISBLANK('action list'!D215),"",'action list'!D215)</f>
        <v/>
      </c>
      <c r="D222" s="11" t="str">
        <f>VLOOKUP(G222,'action list'!A:G,7,FALSE)</f>
        <v/>
      </c>
      <c r="E222" s="10" t="str">
        <f>IF(ISBLANK('action list'!F215),"",'action list'!F215)</f>
        <v/>
      </c>
      <c r="F222" s="11" t="str">
        <f>IF(ISBLANK('action list'!C215),"",'action list'!C215)</f>
        <v/>
      </c>
      <c r="G222" s="10" t="str">
        <f>IF(ISBLANK('action list'!A215),"",'action list'!A215)</f>
        <v/>
      </c>
      <c r="H222" s="380" t="str">
        <f>IF(LEN(G222)=7,VLOOKUP(G222,'action list'!A:R,2,FALSE),"")</f>
        <v/>
      </c>
      <c r="I222" s="65"/>
      <c r="J222" s="94"/>
      <c r="K222" s="132" t="str">
        <f>IF(F222="C",VLOOKUP(G222,'action list'!A:Z,26,FALSE),IF(F222="T","(yes or no)",""))</f>
        <v/>
      </c>
      <c r="M222" s="56" t="str">
        <f t="shared" si="24"/>
        <v/>
      </c>
      <c r="N222" s="56" t="str">
        <f t="shared" si="24"/>
        <v/>
      </c>
      <c r="O222" s="56" t="str">
        <f t="shared" si="24"/>
        <v/>
      </c>
      <c r="P222" s="56" t="str">
        <f t="shared" si="24"/>
        <v/>
      </c>
      <c r="Q222" s="56" t="str">
        <f t="shared" si="24"/>
        <v/>
      </c>
      <c r="R222" s="56" t="str">
        <f t="shared" si="24"/>
        <v/>
      </c>
      <c r="S222" s="56" t="str">
        <f t="shared" si="24"/>
        <v/>
      </c>
      <c r="T222" s="56" t="str">
        <f t="shared" si="24"/>
        <v/>
      </c>
    </row>
    <row r="223" spans="1:20" s="1" customFormat="1" ht="21" x14ac:dyDescent="0.35">
      <c r="A223" s="59">
        <v>0</v>
      </c>
      <c r="B223" s="78"/>
      <c r="C223" s="77" t="str">
        <f>IF(ISBLANK('action list'!D216),"",'action list'!D216)</f>
        <v/>
      </c>
      <c r="D223" s="11" t="str">
        <f>VLOOKUP(G223,'action list'!A:G,7,FALSE)</f>
        <v/>
      </c>
      <c r="E223" s="10" t="str">
        <f>IF(ISBLANK('action list'!F216),"",'action list'!F216)</f>
        <v/>
      </c>
      <c r="F223" s="11" t="str">
        <f>IF(ISBLANK('action list'!C216),"",'action list'!C216)</f>
        <v/>
      </c>
      <c r="G223" s="10" t="str">
        <f>IF(ISBLANK('action list'!A216),"",'action list'!A216)</f>
        <v/>
      </c>
      <c r="H223" s="380" t="str">
        <f>IF(LEN(G223)=7,VLOOKUP(G223,'action list'!A:R,2,FALSE),"")</f>
        <v/>
      </c>
      <c r="I223" s="65"/>
      <c r="J223" s="94"/>
      <c r="K223" s="132" t="str">
        <f>IF(F223="C",VLOOKUP(G223,'action list'!A:Z,26,FALSE),IF(F223="T","(yes or no)",""))</f>
        <v/>
      </c>
      <c r="M223" s="56" t="str">
        <f t="shared" si="24"/>
        <v/>
      </c>
      <c r="N223" s="56" t="str">
        <f t="shared" si="24"/>
        <v/>
      </c>
      <c r="O223" s="56" t="str">
        <f t="shared" si="24"/>
        <v/>
      </c>
      <c r="P223" s="56" t="str">
        <f t="shared" si="24"/>
        <v/>
      </c>
      <c r="Q223" s="56" t="str">
        <f t="shared" si="24"/>
        <v/>
      </c>
      <c r="R223" s="56" t="str">
        <f t="shared" si="24"/>
        <v/>
      </c>
      <c r="S223" s="56" t="str">
        <f t="shared" si="24"/>
        <v/>
      </c>
      <c r="T223" s="56" t="str">
        <f t="shared" si="24"/>
        <v/>
      </c>
    </row>
    <row r="224" spans="1:20" s="1" customFormat="1" ht="21" x14ac:dyDescent="0.35">
      <c r="A224" s="59">
        <v>0</v>
      </c>
      <c r="B224" s="78"/>
      <c r="C224" s="77" t="str">
        <f>IF(ISBLANK('action list'!D217),"",'action list'!D217)</f>
        <v/>
      </c>
      <c r="D224" s="11" t="str">
        <f>VLOOKUP(G224,'action list'!A:G,7,FALSE)</f>
        <v/>
      </c>
      <c r="E224" s="10" t="str">
        <f>IF(ISBLANK('action list'!F217),"",'action list'!F217)</f>
        <v/>
      </c>
      <c r="F224" s="11" t="str">
        <f>IF(ISBLANK('action list'!C217),"",'action list'!C217)</f>
        <v/>
      </c>
      <c r="G224" s="10" t="str">
        <f>IF(ISBLANK('action list'!A217),"",'action list'!A217)</f>
        <v/>
      </c>
      <c r="H224" s="380" t="str">
        <f>IF(LEN(G224)=7,VLOOKUP(G224,'action list'!A:R,2,FALSE),"")</f>
        <v/>
      </c>
      <c r="I224" s="65"/>
      <c r="J224" s="94"/>
      <c r="K224" s="132" t="str">
        <f>IF(F224="C",VLOOKUP(G224,'action list'!A:Z,26,FALSE),IF(F224="T","(yes or no)",""))</f>
        <v/>
      </c>
      <c r="M224" s="57" t="str">
        <f t="shared" si="24"/>
        <v/>
      </c>
      <c r="N224" s="57" t="str">
        <f t="shared" si="24"/>
        <v/>
      </c>
      <c r="O224" s="57" t="str">
        <f t="shared" si="24"/>
        <v/>
      </c>
      <c r="P224" s="57" t="str">
        <f t="shared" si="24"/>
        <v/>
      </c>
      <c r="Q224" s="57" t="str">
        <f t="shared" si="24"/>
        <v/>
      </c>
      <c r="R224" s="57" t="str">
        <f t="shared" si="24"/>
        <v/>
      </c>
      <c r="S224" s="57" t="str">
        <f t="shared" si="24"/>
        <v/>
      </c>
      <c r="T224" s="57" t="str">
        <f t="shared" si="24"/>
        <v/>
      </c>
    </row>
    <row r="225" spans="1:20" s="1" customFormat="1" ht="21" x14ac:dyDescent="0.35">
      <c r="A225" s="59">
        <v>0</v>
      </c>
      <c r="B225" s="78"/>
      <c r="C225" s="77" t="str">
        <f>IF(ISBLANK('action list'!D218),"",'action list'!D218)</f>
        <v/>
      </c>
      <c r="D225" s="11" t="str">
        <f>VLOOKUP(G225,'action list'!A:G,7,FALSE)</f>
        <v/>
      </c>
      <c r="E225" s="10" t="str">
        <f>IF(ISBLANK('action list'!F218),"",'action list'!F218)</f>
        <v/>
      </c>
      <c r="F225" s="11" t="str">
        <f>IF(ISBLANK('action list'!C218),"",'action list'!C218)</f>
        <v/>
      </c>
      <c r="G225" s="10" t="str">
        <f>IF(ISBLANK('action list'!A218),"",'action list'!A218)</f>
        <v/>
      </c>
      <c r="H225" s="380" t="str">
        <f>IF(LEN(G225)=7,VLOOKUP(G225,'action list'!A:R,2,FALSE),"")</f>
        <v/>
      </c>
      <c r="I225" s="65"/>
      <c r="J225" s="94"/>
      <c r="K225" s="132" t="str">
        <f>IF(F225="C",VLOOKUP(G225,'action list'!A:Z,26,FALSE),IF(F225="T","(yes or no)",""))</f>
        <v/>
      </c>
      <c r="M225" s="57" t="str">
        <f t="shared" si="24"/>
        <v/>
      </c>
      <c r="N225" s="57" t="str">
        <f t="shared" si="24"/>
        <v/>
      </c>
      <c r="O225" s="57" t="str">
        <f t="shared" si="24"/>
        <v/>
      </c>
      <c r="P225" s="57" t="str">
        <f t="shared" si="24"/>
        <v/>
      </c>
      <c r="Q225" s="57" t="str">
        <f t="shared" si="24"/>
        <v/>
      </c>
      <c r="R225" s="57" t="str">
        <f t="shared" si="24"/>
        <v/>
      </c>
      <c r="S225" s="57" t="str">
        <f t="shared" si="24"/>
        <v/>
      </c>
      <c r="T225" s="57" t="str">
        <f t="shared" si="24"/>
        <v/>
      </c>
    </row>
    <row r="226" spans="1:20" s="1" customFormat="1" ht="21" x14ac:dyDescent="0.35">
      <c r="A226" s="59">
        <v>0</v>
      </c>
      <c r="B226" s="78"/>
      <c r="C226" s="77" t="str">
        <f>IF(ISBLANK('action list'!D219),"",'action list'!D219)</f>
        <v/>
      </c>
      <c r="D226" s="11" t="str">
        <f>VLOOKUP(G226,'action list'!A:G,7,FALSE)</f>
        <v/>
      </c>
      <c r="E226" s="10" t="str">
        <f>IF(ISBLANK('action list'!F219),"",'action list'!F219)</f>
        <v/>
      </c>
      <c r="F226" s="11" t="str">
        <f>IF(ISBLANK('action list'!C219),"",'action list'!C219)</f>
        <v/>
      </c>
      <c r="G226" s="10" t="str">
        <f>IF(ISBLANK('action list'!A219),"",'action list'!A219)</f>
        <v/>
      </c>
      <c r="H226" s="380" t="str">
        <f>IF(LEN(G226)=7,VLOOKUP(G226,'action list'!A:R,2,FALSE),"")</f>
        <v/>
      </c>
      <c r="I226" s="65"/>
      <c r="J226" s="94"/>
      <c r="K226" s="132" t="str">
        <f>IF(F226="C",VLOOKUP(G226,'action list'!A:Z,26,FALSE),IF(F226="T","(yes or no)",""))</f>
        <v/>
      </c>
      <c r="M226" s="57" t="str">
        <f t="shared" ref="M226:T240" si="25">IF(AND($C226=_xlfn.NUMBERVALUE(LEFT(M$10,1)),$F226=RIGHT(M$10,1)),$J226,"")</f>
        <v/>
      </c>
      <c r="N226" s="57" t="str">
        <f t="shared" si="25"/>
        <v/>
      </c>
      <c r="O226" s="57" t="str">
        <f t="shared" si="25"/>
        <v/>
      </c>
      <c r="P226" s="57" t="str">
        <f t="shared" si="25"/>
        <v/>
      </c>
      <c r="Q226" s="57" t="str">
        <f t="shared" si="25"/>
        <v/>
      </c>
      <c r="R226" s="57" t="str">
        <f t="shared" si="25"/>
        <v/>
      </c>
      <c r="S226" s="57" t="str">
        <f t="shared" si="25"/>
        <v/>
      </c>
      <c r="T226" s="57" t="str">
        <f t="shared" si="25"/>
        <v/>
      </c>
    </row>
    <row r="227" spans="1:20" s="1" customFormat="1" ht="21" x14ac:dyDescent="0.35">
      <c r="A227" s="59">
        <v>0</v>
      </c>
      <c r="B227" s="78"/>
      <c r="C227" s="77" t="str">
        <f>IF(ISBLANK('action list'!D220),"",'action list'!D220)</f>
        <v/>
      </c>
      <c r="D227" s="11" t="str">
        <f>VLOOKUP(G227,'action list'!A:G,7,FALSE)</f>
        <v/>
      </c>
      <c r="E227" s="10" t="str">
        <f>IF(ISBLANK('action list'!F220),"",'action list'!F220)</f>
        <v/>
      </c>
      <c r="F227" s="11" t="str">
        <f>IF(ISBLANK('action list'!C220),"",'action list'!C220)</f>
        <v/>
      </c>
      <c r="G227" s="10" t="str">
        <f>IF(ISBLANK('action list'!A220),"",'action list'!A220)</f>
        <v/>
      </c>
      <c r="H227" s="380" t="str">
        <f>IF(LEN(G227)=7,VLOOKUP(G227,'action list'!A:R,2,FALSE),"")</f>
        <v/>
      </c>
      <c r="I227" s="65"/>
      <c r="J227" s="94"/>
      <c r="K227" s="132" t="str">
        <f>IF(F227="C",VLOOKUP(G227,'action list'!A:Z,26,FALSE),IF(F227="T","(yes or no)",""))</f>
        <v/>
      </c>
      <c r="M227" s="57" t="str">
        <f t="shared" si="25"/>
        <v/>
      </c>
      <c r="N227" s="57" t="str">
        <f t="shared" si="25"/>
        <v/>
      </c>
      <c r="O227" s="57" t="str">
        <f t="shared" si="25"/>
        <v/>
      </c>
      <c r="P227" s="57" t="str">
        <f t="shared" si="25"/>
        <v/>
      </c>
      <c r="Q227" s="57" t="str">
        <f t="shared" si="25"/>
        <v/>
      </c>
      <c r="R227" s="57" t="str">
        <f t="shared" si="25"/>
        <v/>
      </c>
      <c r="S227" s="57" t="str">
        <f t="shared" si="25"/>
        <v/>
      </c>
      <c r="T227" s="57" t="str">
        <f t="shared" si="25"/>
        <v/>
      </c>
    </row>
    <row r="228" spans="1:20" s="1" customFormat="1" ht="21" x14ac:dyDescent="0.35">
      <c r="A228" s="59">
        <v>0</v>
      </c>
      <c r="B228" s="78"/>
      <c r="C228" s="77" t="str">
        <f>IF(ISBLANK('action list'!D221),"",'action list'!D221)</f>
        <v/>
      </c>
      <c r="D228" s="11" t="str">
        <f>VLOOKUP(G228,'action list'!A:G,7,FALSE)</f>
        <v/>
      </c>
      <c r="E228" s="10" t="str">
        <f>IF(ISBLANK('action list'!F221),"",'action list'!F221)</f>
        <v/>
      </c>
      <c r="F228" s="11" t="str">
        <f>IF(ISBLANK('action list'!C221),"",'action list'!C221)</f>
        <v/>
      </c>
      <c r="G228" s="10" t="str">
        <f>IF(ISBLANK('action list'!A221),"",'action list'!A221)</f>
        <v/>
      </c>
      <c r="H228" s="380" t="str">
        <f>IF(LEN(G228)=7,VLOOKUP(G228,'action list'!A:R,2,FALSE),"")</f>
        <v/>
      </c>
      <c r="I228" s="65"/>
      <c r="J228" s="94"/>
      <c r="K228" s="132" t="str">
        <f>IF(F228="C",VLOOKUP(G228,'action list'!A:Z,26,FALSE),IF(F228="T","(yes or no)",""))</f>
        <v/>
      </c>
      <c r="M228" s="57" t="str">
        <f t="shared" si="25"/>
        <v/>
      </c>
      <c r="N228" s="57" t="str">
        <f t="shared" si="25"/>
        <v/>
      </c>
      <c r="O228" s="57" t="str">
        <f t="shared" si="25"/>
        <v/>
      </c>
      <c r="P228" s="57" t="str">
        <f t="shared" si="25"/>
        <v/>
      </c>
      <c r="Q228" s="57" t="str">
        <f t="shared" si="25"/>
        <v/>
      </c>
      <c r="R228" s="57" t="str">
        <f t="shared" si="25"/>
        <v/>
      </c>
      <c r="S228" s="57" t="str">
        <f t="shared" si="25"/>
        <v/>
      </c>
      <c r="T228" s="57" t="str">
        <f t="shared" si="25"/>
        <v/>
      </c>
    </row>
    <row r="229" spans="1:20" s="1" customFormat="1" ht="21" x14ac:dyDescent="0.35">
      <c r="A229" s="59">
        <v>0</v>
      </c>
      <c r="B229" s="78"/>
      <c r="C229" s="77" t="str">
        <f>IF(ISBLANK('action list'!D222),"",'action list'!D222)</f>
        <v/>
      </c>
      <c r="D229" s="11" t="str">
        <f>VLOOKUP(G229,'action list'!A:G,7,FALSE)</f>
        <v/>
      </c>
      <c r="E229" s="10" t="str">
        <f>IF(ISBLANK('action list'!F222),"",'action list'!F222)</f>
        <v/>
      </c>
      <c r="F229" s="11" t="str">
        <f>IF(ISBLANK('action list'!C222),"",'action list'!C222)</f>
        <v/>
      </c>
      <c r="G229" s="10" t="str">
        <f>IF(ISBLANK('action list'!A222),"",'action list'!A222)</f>
        <v/>
      </c>
      <c r="H229" s="380" t="str">
        <f>IF(LEN(G229)=7,VLOOKUP(G229,'action list'!A:R,2,FALSE),"")</f>
        <v/>
      </c>
      <c r="I229" s="65"/>
      <c r="J229" s="94"/>
      <c r="K229" s="132" t="str">
        <f>IF(F229="C",VLOOKUP(G229,'action list'!A:Z,26,FALSE),IF(F229="T","(yes or no)",""))</f>
        <v/>
      </c>
      <c r="M229" s="57" t="str">
        <f t="shared" si="25"/>
        <v/>
      </c>
      <c r="N229" s="57" t="str">
        <f t="shared" si="25"/>
        <v/>
      </c>
      <c r="O229" s="57" t="str">
        <f t="shared" si="25"/>
        <v/>
      </c>
      <c r="P229" s="57" t="str">
        <f t="shared" si="25"/>
        <v/>
      </c>
      <c r="Q229" s="57" t="str">
        <f t="shared" si="25"/>
        <v/>
      </c>
      <c r="R229" s="57" t="str">
        <f t="shared" si="25"/>
        <v/>
      </c>
      <c r="S229" s="57" t="str">
        <f t="shared" si="25"/>
        <v/>
      </c>
      <c r="T229" s="57" t="str">
        <f t="shared" si="25"/>
        <v/>
      </c>
    </row>
    <row r="230" spans="1:20" s="1" customFormat="1" ht="21" x14ac:dyDescent="0.35">
      <c r="A230" s="59">
        <v>0</v>
      </c>
      <c r="B230" s="78"/>
      <c r="C230" s="77" t="str">
        <f>IF(ISBLANK('action list'!D223),"",'action list'!D223)</f>
        <v/>
      </c>
      <c r="D230" s="11" t="str">
        <f>VLOOKUP(G230,'action list'!A:G,7,FALSE)</f>
        <v/>
      </c>
      <c r="E230" s="10" t="str">
        <f>IF(ISBLANK('action list'!F223),"",'action list'!F223)</f>
        <v/>
      </c>
      <c r="F230" s="11" t="str">
        <f>IF(ISBLANK('action list'!C223),"",'action list'!C223)</f>
        <v/>
      </c>
      <c r="G230" s="10" t="str">
        <f>IF(ISBLANK('action list'!A223),"",'action list'!A223)</f>
        <v/>
      </c>
      <c r="H230" s="380" t="str">
        <f>IF(LEN(G230)=7,VLOOKUP(G230,'action list'!A:R,2,FALSE),"")</f>
        <v/>
      </c>
      <c r="I230" s="65"/>
      <c r="J230" s="94"/>
      <c r="K230" s="132" t="str">
        <f>IF(F230="C",VLOOKUP(G230,'action list'!A:Z,26,FALSE),IF(F230="T","(yes or no)",""))</f>
        <v/>
      </c>
      <c r="M230" s="57" t="str">
        <f t="shared" si="25"/>
        <v/>
      </c>
      <c r="N230" s="57" t="str">
        <f t="shared" si="25"/>
        <v/>
      </c>
      <c r="O230" s="57" t="str">
        <f t="shared" si="25"/>
        <v/>
      </c>
      <c r="P230" s="57" t="str">
        <f t="shared" si="25"/>
        <v/>
      </c>
      <c r="Q230" s="57" t="str">
        <f t="shared" si="25"/>
        <v/>
      </c>
      <c r="R230" s="57" t="str">
        <f t="shared" si="25"/>
        <v/>
      </c>
      <c r="S230" s="57" t="str">
        <f t="shared" si="25"/>
        <v/>
      </c>
      <c r="T230" s="57" t="str">
        <f t="shared" si="25"/>
        <v/>
      </c>
    </row>
    <row r="231" spans="1:20" s="1" customFormat="1" ht="21" x14ac:dyDescent="0.35">
      <c r="A231" s="59">
        <v>0</v>
      </c>
      <c r="B231" s="78"/>
      <c r="C231" s="77" t="str">
        <f>IF(ISBLANK('action list'!D224),"",'action list'!D224)</f>
        <v/>
      </c>
      <c r="D231" s="11" t="str">
        <f>VLOOKUP(G231,'action list'!A:G,7,FALSE)</f>
        <v/>
      </c>
      <c r="E231" s="10" t="str">
        <f>IF(ISBLANK('action list'!F224),"",'action list'!F224)</f>
        <v/>
      </c>
      <c r="F231" s="11" t="str">
        <f>IF(ISBLANK('action list'!C224),"",'action list'!C224)</f>
        <v/>
      </c>
      <c r="G231" s="10" t="str">
        <f>IF(ISBLANK('action list'!A224),"",'action list'!A224)</f>
        <v/>
      </c>
      <c r="H231" s="380" t="str">
        <f>IF(LEN(G231)=7,VLOOKUP(G231,'action list'!A:R,2,FALSE),"")</f>
        <v/>
      </c>
      <c r="I231" s="65"/>
      <c r="J231" s="94"/>
      <c r="K231" s="132" t="str">
        <f>IF(F231="C",VLOOKUP(G231,'action list'!A:Z,26,FALSE),IF(F231="T","(yes or no)",""))</f>
        <v/>
      </c>
      <c r="M231" s="57" t="str">
        <f t="shared" si="25"/>
        <v/>
      </c>
      <c r="N231" s="57" t="str">
        <f t="shared" si="25"/>
        <v/>
      </c>
      <c r="O231" s="57" t="str">
        <f t="shared" si="25"/>
        <v/>
      </c>
      <c r="P231" s="57" t="str">
        <f t="shared" si="25"/>
        <v/>
      </c>
      <c r="Q231" s="57" t="str">
        <f t="shared" si="25"/>
        <v/>
      </c>
      <c r="R231" s="57" t="str">
        <f t="shared" si="25"/>
        <v/>
      </c>
      <c r="S231" s="57" t="str">
        <f t="shared" si="25"/>
        <v/>
      </c>
      <c r="T231" s="57" t="str">
        <f t="shared" si="25"/>
        <v/>
      </c>
    </row>
    <row r="232" spans="1:20" s="1" customFormat="1" ht="21" x14ac:dyDescent="0.35">
      <c r="A232" s="59">
        <v>0</v>
      </c>
      <c r="B232" s="78"/>
      <c r="C232" s="77" t="str">
        <f>IF(ISBLANK('action list'!D225),"",'action list'!D225)</f>
        <v/>
      </c>
      <c r="D232" s="11" t="str">
        <f>VLOOKUP(G232,'action list'!A:G,7,FALSE)</f>
        <v/>
      </c>
      <c r="E232" s="10" t="str">
        <f>IF(ISBLANK('action list'!F225),"",'action list'!F225)</f>
        <v/>
      </c>
      <c r="F232" s="11" t="str">
        <f>IF(ISBLANK('action list'!C225),"",'action list'!C225)</f>
        <v/>
      </c>
      <c r="G232" s="10" t="str">
        <f>IF(ISBLANK('action list'!A225),"",'action list'!A225)</f>
        <v/>
      </c>
      <c r="H232" s="380" t="str">
        <f>IF(LEN(G232)=7,VLOOKUP(G232,'action list'!A:R,2,FALSE),"")</f>
        <v/>
      </c>
      <c r="I232" s="65"/>
      <c r="J232" s="94"/>
      <c r="K232" s="132" t="str">
        <f>IF(F232="C",VLOOKUP(G232,'action list'!A:Z,26,FALSE),IF(F232="T","(yes or no)",""))</f>
        <v/>
      </c>
      <c r="M232" s="57" t="str">
        <f t="shared" si="25"/>
        <v/>
      </c>
      <c r="N232" s="57" t="str">
        <f t="shared" si="25"/>
        <v/>
      </c>
      <c r="O232" s="57" t="str">
        <f t="shared" si="25"/>
        <v/>
      </c>
      <c r="P232" s="57" t="str">
        <f t="shared" si="25"/>
        <v/>
      </c>
      <c r="Q232" s="57" t="str">
        <f t="shared" si="25"/>
        <v/>
      </c>
      <c r="R232" s="57" t="str">
        <f t="shared" si="25"/>
        <v/>
      </c>
      <c r="S232" s="57" t="str">
        <f t="shared" si="25"/>
        <v/>
      </c>
      <c r="T232" s="57" t="str">
        <f t="shared" si="25"/>
        <v/>
      </c>
    </row>
    <row r="233" spans="1:20" s="1" customFormat="1" ht="21" x14ac:dyDescent="0.35">
      <c r="A233" s="59">
        <v>0</v>
      </c>
      <c r="B233" s="78"/>
      <c r="C233" s="77" t="str">
        <f>IF(ISBLANK('action list'!D226),"",'action list'!D226)</f>
        <v/>
      </c>
      <c r="D233" s="11" t="str">
        <f>VLOOKUP(G233,'action list'!A:G,7,FALSE)</f>
        <v/>
      </c>
      <c r="E233" s="10" t="str">
        <f>IF(ISBLANK('action list'!F226),"",'action list'!F226)</f>
        <v/>
      </c>
      <c r="F233" s="11" t="str">
        <f>IF(ISBLANK('action list'!C226),"",'action list'!C226)</f>
        <v/>
      </c>
      <c r="G233" s="10" t="str">
        <f>IF(ISBLANK('action list'!A226),"",'action list'!A226)</f>
        <v/>
      </c>
      <c r="H233" s="380" t="str">
        <f>IF(LEN(G233)=7,VLOOKUP(G233,'action list'!A:R,2,FALSE),"")</f>
        <v/>
      </c>
      <c r="I233" s="65"/>
      <c r="J233" s="94"/>
      <c r="K233" s="132" t="str">
        <f>IF(F233="C",VLOOKUP(G233,'action list'!A:Z,26,FALSE),IF(F233="T","(yes or no)",""))</f>
        <v/>
      </c>
      <c r="M233" s="57" t="str">
        <f t="shared" si="25"/>
        <v/>
      </c>
      <c r="N233" s="57" t="str">
        <f t="shared" si="25"/>
        <v/>
      </c>
      <c r="O233" s="57" t="str">
        <f t="shared" si="25"/>
        <v/>
      </c>
      <c r="P233" s="57" t="str">
        <f t="shared" si="25"/>
        <v/>
      </c>
      <c r="Q233" s="57" t="str">
        <f t="shared" si="25"/>
        <v/>
      </c>
      <c r="R233" s="57" t="str">
        <f t="shared" si="25"/>
        <v/>
      </c>
      <c r="S233" s="57" t="str">
        <f t="shared" si="25"/>
        <v/>
      </c>
      <c r="T233" s="57" t="str">
        <f t="shared" si="25"/>
        <v/>
      </c>
    </row>
    <row r="234" spans="1:20" s="1" customFormat="1" ht="21" x14ac:dyDescent="0.35">
      <c r="A234" s="59">
        <v>0</v>
      </c>
      <c r="B234" s="78"/>
      <c r="C234" s="77" t="str">
        <f>IF(ISBLANK('action list'!D227),"",'action list'!D227)</f>
        <v/>
      </c>
      <c r="D234" s="11" t="str">
        <f>VLOOKUP(G234,'action list'!A:G,7,FALSE)</f>
        <v/>
      </c>
      <c r="E234" s="10" t="str">
        <f>IF(ISBLANK('action list'!F227),"",'action list'!F227)</f>
        <v/>
      </c>
      <c r="F234" s="11" t="str">
        <f>IF(ISBLANK('action list'!C227),"",'action list'!C227)</f>
        <v/>
      </c>
      <c r="G234" s="10" t="str">
        <f>IF(ISBLANK('action list'!A227),"",'action list'!A227)</f>
        <v/>
      </c>
      <c r="H234" s="380" t="str">
        <f>IF(LEN(G234)=7,VLOOKUP(G234,'action list'!A:R,2,FALSE),"")</f>
        <v/>
      </c>
      <c r="I234" s="65"/>
      <c r="J234" s="94"/>
      <c r="K234" s="132" t="str">
        <f>IF(F234="C",VLOOKUP(G234,'action list'!A:Z,26,FALSE),IF(F234="T","(yes or no)",""))</f>
        <v/>
      </c>
      <c r="M234" s="57" t="str">
        <f t="shared" si="25"/>
        <v/>
      </c>
      <c r="N234" s="57" t="str">
        <f t="shared" si="25"/>
        <v/>
      </c>
      <c r="O234" s="57" t="str">
        <f t="shared" si="25"/>
        <v/>
      </c>
      <c r="P234" s="57" t="str">
        <f t="shared" si="25"/>
        <v/>
      </c>
      <c r="Q234" s="57" t="str">
        <f t="shared" si="25"/>
        <v/>
      </c>
      <c r="R234" s="57" t="str">
        <f t="shared" si="25"/>
        <v/>
      </c>
      <c r="S234" s="57" t="str">
        <f t="shared" si="25"/>
        <v/>
      </c>
      <c r="T234" s="57" t="str">
        <f t="shared" si="25"/>
        <v/>
      </c>
    </row>
    <row r="235" spans="1:20" s="1" customFormat="1" ht="21" x14ac:dyDescent="0.35">
      <c r="A235" s="59">
        <v>0</v>
      </c>
      <c r="B235" s="78"/>
      <c r="C235" s="77" t="str">
        <f>IF(ISBLANK('action list'!D228),"",'action list'!D228)</f>
        <v/>
      </c>
      <c r="D235" s="11" t="str">
        <f>VLOOKUP(G235,'action list'!A:G,7,FALSE)</f>
        <v/>
      </c>
      <c r="E235" s="10" t="str">
        <f>IF(ISBLANK('action list'!F228),"",'action list'!F228)</f>
        <v/>
      </c>
      <c r="F235" s="11" t="str">
        <f>IF(ISBLANK('action list'!C228),"",'action list'!C228)</f>
        <v/>
      </c>
      <c r="G235" s="10" t="str">
        <f>IF(ISBLANK('action list'!A228),"",'action list'!A228)</f>
        <v/>
      </c>
      <c r="H235" s="380" t="str">
        <f>IF(LEN(G235)=7,VLOOKUP(G235,'action list'!A:R,2,FALSE),"")</f>
        <v/>
      </c>
      <c r="I235" s="65"/>
      <c r="J235" s="94"/>
      <c r="K235" s="132" t="str">
        <f>IF(F235="C",VLOOKUP(G235,'action list'!A:Z,26,FALSE),IF(F235="T","(yes or no)",""))</f>
        <v/>
      </c>
      <c r="M235" s="57" t="str">
        <f t="shared" si="25"/>
        <v/>
      </c>
      <c r="N235" s="57" t="str">
        <f t="shared" si="25"/>
        <v/>
      </c>
      <c r="O235" s="57" t="str">
        <f t="shared" si="25"/>
        <v/>
      </c>
      <c r="P235" s="57" t="str">
        <f t="shared" si="25"/>
        <v/>
      </c>
      <c r="Q235" s="57" t="str">
        <f t="shared" si="25"/>
        <v/>
      </c>
      <c r="R235" s="57" t="str">
        <f t="shared" si="25"/>
        <v/>
      </c>
      <c r="S235" s="57" t="str">
        <f t="shared" si="25"/>
        <v/>
      </c>
      <c r="T235" s="57" t="str">
        <f t="shared" si="25"/>
        <v/>
      </c>
    </row>
    <row r="236" spans="1:20" s="1" customFormat="1" ht="21" x14ac:dyDescent="0.35">
      <c r="A236" s="59">
        <v>0</v>
      </c>
      <c r="B236" s="78"/>
      <c r="C236" s="77" t="str">
        <f>IF(ISBLANK('action list'!D229),"",'action list'!D229)</f>
        <v/>
      </c>
      <c r="D236" s="11" t="str">
        <f>VLOOKUP(G236,'action list'!A:G,7,FALSE)</f>
        <v/>
      </c>
      <c r="E236" s="10" t="str">
        <f>IF(ISBLANK('action list'!F229),"",'action list'!F229)</f>
        <v/>
      </c>
      <c r="F236" s="11" t="str">
        <f>IF(ISBLANK('action list'!C229),"",'action list'!C229)</f>
        <v/>
      </c>
      <c r="G236" s="10" t="str">
        <f>IF(ISBLANK('action list'!A229),"",'action list'!A229)</f>
        <v/>
      </c>
      <c r="H236" s="380" t="str">
        <f>IF(LEN(G236)=7,VLOOKUP(G236,'action list'!A:R,2,FALSE),"")</f>
        <v/>
      </c>
      <c r="I236" s="65"/>
      <c r="J236" s="94"/>
      <c r="K236" s="132" t="str">
        <f>IF(F236="C",VLOOKUP(G236,'action list'!A:Z,26,FALSE),IF(F236="T","(yes or no)",""))</f>
        <v/>
      </c>
      <c r="M236" s="57" t="str">
        <f t="shared" si="25"/>
        <v/>
      </c>
      <c r="N236" s="57" t="str">
        <f t="shared" si="25"/>
        <v/>
      </c>
      <c r="O236" s="57" t="str">
        <f t="shared" si="25"/>
        <v/>
      </c>
      <c r="P236" s="57" t="str">
        <f t="shared" si="25"/>
        <v/>
      </c>
      <c r="Q236" s="57" t="str">
        <f t="shared" si="25"/>
        <v/>
      </c>
      <c r="R236" s="57" t="str">
        <f t="shared" si="25"/>
        <v/>
      </c>
      <c r="S236" s="57" t="str">
        <f t="shared" si="25"/>
        <v/>
      </c>
      <c r="T236" s="57" t="str">
        <f t="shared" si="25"/>
        <v/>
      </c>
    </row>
    <row r="237" spans="1:20" s="1" customFormat="1" ht="21" x14ac:dyDescent="0.35">
      <c r="A237" s="59">
        <v>0</v>
      </c>
      <c r="B237" s="78"/>
      <c r="C237" s="77" t="str">
        <f>IF(ISBLANK('action list'!D230),"",'action list'!D230)</f>
        <v/>
      </c>
      <c r="D237" s="11" t="str">
        <f>VLOOKUP(G237,'action list'!A:G,7,FALSE)</f>
        <v/>
      </c>
      <c r="E237" s="10" t="str">
        <f>IF(ISBLANK('action list'!F230),"",'action list'!F230)</f>
        <v/>
      </c>
      <c r="F237" s="11" t="str">
        <f>IF(ISBLANK('action list'!C230),"",'action list'!C230)</f>
        <v/>
      </c>
      <c r="G237" s="10" t="str">
        <f>IF(ISBLANK('action list'!A230),"",'action list'!A230)</f>
        <v/>
      </c>
      <c r="H237" s="380" t="str">
        <f>IF(LEN(G237)=7,VLOOKUP(G237,'action list'!A:R,2,FALSE),"")</f>
        <v/>
      </c>
      <c r="I237" s="65"/>
      <c r="J237" s="94"/>
      <c r="K237" s="132" t="str">
        <f>IF(F237="C",VLOOKUP(G237,'action list'!A:Z,26,FALSE),IF(F237="T","(yes or no)",""))</f>
        <v/>
      </c>
      <c r="M237" s="57" t="str">
        <f t="shared" si="25"/>
        <v/>
      </c>
      <c r="N237" s="57" t="str">
        <f t="shared" si="25"/>
        <v/>
      </c>
      <c r="O237" s="57" t="str">
        <f t="shared" si="25"/>
        <v/>
      </c>
      <c r="P237" s="57" t="str">
        <f t="shared" si="25"/>
        <v/>
      </c>
      <c r="Q237" s="57" t="str">
        <f t="shared" si="25"/>
        <v/>
      </c>
      <c r="R237" s="57" t="str">
        <f t="shared" si="25"/>
        <v/>
      </c>
      <c r="S237" s="57" t="str">
        <f t="shared" si="25"/>
        <v/>
      </c>
      <c r="T237" s="57" t="str">
        <f t="shared" si="25"/>
        <v/>
      </c>
    </row>
    <row r="238" spans="1:20" s="1" customFormat="1" ht="21" x14ac:dyDescent="0.35">
      <c r="A238" s="59">
        <v>0</v>
      </c>
      <c r="B238" s="78"/>
      <c r="C238" s="77" t="str">
        <f>IF(ISBLANK('action list'!D231),"",'action list'!D231)</f>
        <v/>
      </c>
      <c r="D238" s="11" t="str">
        <f>VLOOKUP(G238,'action list'!A:G,7,FALSE)</f>
        <v/>
      </c>
      <c r="E238" s="10" t="str">
        <f>IF(ISBLANK('action list'!F231),"",'action list'!F231)</f>
        <v/>
      </c>
      <c r="F238" s="11" t="str">
        <f>IF(ISBLANK('action list'!C231),"",'action list'!C231)</f>
        <v/>
      </c>
      <c r="G238" s="10" t="str">
        <f>IF(ISBLANK('action list'!A231),"",'action list'!A231)</f>
        <v/>
      </c>
      <c r="H238" s="380" t="str">
        <f>IF(LEN(G238)=7,VLOOKUP(G238,'action list'!A:R,2,FALSE),"")</f>
        <v/>
      </c>
      <c r="I238" s="65"/>
      <c r="J238" s="94"/>
      <c r="K238" s="132" t="str">
        <f>IF(F238="C",VLOOKUP(G238,'action list'!A:Z,26,FALSE),IF(F238="T","(yes or no)",""))</f>
        <v/>
      </c>
      <c r="M238" s="57" t="str">
        <f t="shared" si="25"/>
        <v/>
      </c>
      <c r="N238" s="57" t="str">
        <f t="shared" si="25"/>
        <v/>
      </c>
      <c r="O238" s="57" t="str">
        <f t="shared" si="25"/>
        <v/>
      </c>
      <c r="P238" s="57" t="str">
        <f t="shared" si="25"/>
        <v/>
      </c>
      <c r="Q238" s="57" t="str">
        <f t="shared" si="25"/>
        <v/>
      </c>
      <c r="R238" s="57" t="str">
        <f t="shared" si="25"/>
        <v/>
      </c>
      <c r="S238" s="57" t="str">
        <f t="shared" si="25"/>
        <v/>
      </c>
      <c r="T238" s="57" t="str">
        <f t="shared" si="25"/>
        <v/>
      </c>
    </row>
    <row r="239" spans="1:20" s="1" customFormat="1" ht="21" x14ac:dyDescent="0.35">
      <c r="A239" s="59">
        <v>0</v>
      </c>
      <c r="B239" s="78"/>
      <c r="C239" s="77" t="str">
        <f>IF(ISBLANK('action list'!D232),"",'action list'!D232)</f>
        <v/>
      </c>
      <c r="D239" s="11" t="str">
        <f>VLOOKUP(G239,'action list'!A:G,7,FALSE)</f>
        <v/>
      </c>
      <c r="E239" s="10" t="str">
        <f>IF(ISBLANK('action list'!F232),"",'action list'!F232)</f>
        <v/>
      </c>
      <c r="F239" s="11" t="str">
        <f>IF(ISBLANK('action list'!C232),"",'action list'!C232)</f>
        <v/>
      </c>
      <c r="G239" s="10" t="str">
        <f>IF(ISBLANK('action list'!A232),"",'action list'!A232)</f>
        <v/>
      </c>
      <c r="H239" s="380" t="str">
        <f>IF(LEN(G239)=7,VLOOKUP(G239,'action list'!A:R,2,FALSE),"")</f>
        <v/>
      </c>
      <c r="I239" s="65"/>
      <c r="J239" s="94"/>
      <c r="K239" s="132" t="str">
        <f>IF(F239="C",VLOOKUP(G239,'action list'!A:Z,26,FALSE),IF(F239="T","(yes or no)",""))</f>
        <v/>
      </c>
      <c r="M239" s="57" t="str">
        <f t="shared" si="25"/>
        <v/>
      </c>
      <c r="N239" s="57" t="str">
        <f t="shared" si="25"/>
        <v/>
      </c>
      <c r="O239" s="57" t="str">
        <f t="shared" si="25"/>
        <v/>
      </c>
      <c r="P239" s="57" t="str">
        <f t="shared" si="25"/>
        <v/>
      </c>
      <c r="Q239" s="57" t="str">
        <f t="shared" si="25"/>
        <v/>
      </c>
      <c r="R239" s="57" t="str">
        <f t="shared" si="25"/>
        <v/>
      </c>
      <c r="S239" s="57" t="str">
        <f t="shared" si="25"/>
        <v/>
      </c>
      <c r="T239" s="57" t="str">
        <f t="shared" si="25"/>
        <v/>
      </c>
    </row>
    <row r="240" spans="1:20" s="1" customFormat="1" ht="21" x14ac:dyDescent="0.35">
      <c r="A240" s="59">
        <v>0</v>
      </c>
      <c r="B240" s="78"/>
      <c r="C240" s="77" t="str">
        <f>IF(ISBLANK('action list'!D233),"",'action list'!D233)</f>
        <v/>
      </c>
      <c r="D240" s="11" t="str">
        <f>VLOOKUP(G240,'action list'!A:G,7,FALSE)</f>
        <v/>
      </c>
      <c r="E240" s="10" t="str">
        <f>IF(ISBLANK('action list'!F233),"",'action list'!F233)</f>
        <v/>
      </c>
      <c r="F240" s="11" t="str">
        <f>IF(ISBLANK('action list'!C233),"",'action list'!C233)</f>
        <v/>
      </c>
      <c r="G240" s="10" t="str">
        <f>IF(ISBLANK('action list'!A233),"",'action list'!A233)</f>
        <v/>
      </c>
      <c r="H240" s="380" t="str">
        <f>IF(LEN(G240)=7,VLOOKUP(G240,'action list'!A:R,2,FALSE),"")</f>
        <v/>
      </c>
      <c r="I240" s="65"/>
      <c r="J240" s="94"/>
      <c r="K240" s="132" t="str">
        <f>IF(F240="C",VLOOKUP(G240,'action list'!A:Z,26,FALSE),IF(F240="T","(yes or no)",""))</f>
        <v/>
      </c>
      <c r="M240" s="57" t="str">
        <f t="shared" si="25"/>
        <v/>
      </c>
      <c r="N240" s="57" t="str">
        <f t="shared" si="25"/>
        <v/>
      </c>
      <c r="O240" s="57" t="str">
        <f t="shared" si="25"/>
        <v/>
      </c>
      <c r="P240" s="57" t="str">
        <f t="shared" si="25"/>
        <v/>
      </c>
      <c r="Q240" s="57" t="str">
        <f t="shared" si="25"/>
        <v/>
      </c>
      <c r="R240" s="57" t="str">
        <f t="shared" si="25"/>
        <v/>
      </c>
      <c r="S240" s="57" t="str">
        <f t="shared" si="25"/>
        <v/>
      </c>
      <c r="T240" s="57" t="str">
        <f t="shared" si="25"/>
        <v/>
      </c>
    </row>
    <row r="241" spans="1:20" x14ac:dyDescent="0.35">
      <c r="C241" s="77" t="str">
        <f>IF(ISBLANK('action list'!D234),"",'action list'!D234)</f>
        <v/>
      </c>
      <c r="D241" s="11" t="str">
        <f>VLOOKUP(G241,'action list'!A:G,7,FALSE)</f>
        <v/>
      </c>
      <c r="E241" s="10" t="str">
        <f>IF(ISBLANK('action list'!F234),"",'action list'!F234)</f>
        <v/>
      </c>
      <c r="F241" s="11" t="str">
        <f>IF(ISBLANK('action list'!C234),"",'action list'!C234)</f>
        <v/>
      </c>
      <c r="G241" s="10" t="str">
        <f>IF(ISBLANK('action list'!A234),"",'action list'!A234)</f>
        <v/>
      </c>
      <c r="H241" s="380" t="str">
        <f>IF(LEN(G241)=7,VLOOKUP(G241,'action list'!A:R,2,FALSE),"")</f>
        <v/>
      </c>
      <c r="I241" s="65"/>
      <c r="J241" s="94"/>
      <c r="K241" s="132" t="str">
        <f>IF(F241="C",VLOOKUP(G241,'action list'!A:Z,26,FALSE),IF(F241="T","(yes or no)",""))</f>
        <v/>
      </c>
      <c r="T241" s="54"/>
    </row>
    <row r="242" spans="1:20" x14ac:dyDescent="0.35">
      <c r="C242" s="77" t="str">
        <f>IF(ISBLANK('action list'!D235),"",'action list'!D235)</f>
        <v/>
      </c>
      <c r="D242" s="11" t="str">
        <f>VLOOKUP(G242,'action list'!A:G,7,FALSE)</f>
        <v/>
      </c>
      <c r="E242" s="10" t="str">
        <f>IF(ISBLANK('action list'!F235),"",'action list'!F235)</f>
        <v/>
      </c>
      <c r="F242" s="11" t="str">
        <f>IF(ISBLANK('action list'!C235),"",'action list'!C235)</f>
        <v/>
      </c>
      <c r="G242" s="10" t="str">
        <f>IF(ISBLANK('action list'!A235),"",'action list'!A235)</f>
        <v/>
      </c>
      <c r="H242" s="380" t="str">
        <f>IF(LEN(G242)=7,VLOOKUP(G242,'action list'!A:R,2,FALSE),"")</f>
        <v/>
      </c>
      <c r="I242" s="65"/>
      <c r="J242" s="94"/>
      <c r="K242" s="132" t="str">
        <f>IF(F242="C",VLOOKUP(G242,'action list'!A:Z,26,FALSE),IF(F242="T","(yes or no)",""))</f>
        <v/>
      </c>
      <c r="T242" s="54"/>
    </row>
    <row r="243" spans="1:20" x14ac:dyDescent="0.35">
      <c r="C243" s="77" t="str">
        <f>IF(ISBLANK('action list'!D236),"",'action list'!D236)</f>
        <v/>
      </c>
      <c r="D243" s="11" t="str">
        <f>VLOOKUP(G243,'action list'!A:G,7,FALSE)</f>
        <v/>
      </c>
      <c r="E243" s="10" t="str">
        <f>IF(ISBLANK('action list'!F236),"",'action list'!F236)</f>
        <v/>
      </c>
      <c r="F243" s="11" t="str">
        <f>IF(ISBLANK('action list'!C236),"",'action list'!C236)</f>
        <v/>
      </c>
      <c r="G243" s="10" t="str">
        <f>IF(ISBLANK('action list'!A236),"",'action list'!A236)</f>
        <v/>
      </c>
      <c r="H243" s="380" t="str">
        <f>IF(LEN(G243)=7,VLOOKUP(G243,'action list'!A:R,2,FALSE),"")</f>
        <v/>
      </c>
      <c r="I243" s="65"/>
      <c r="J243" s="94"/>
      <c r="K243" s="132" t="str">
        <f>IF(F243="C",VLOOKUP(G243,'action list'!A:Z,26,FALSE),IF(F243="T","(yes or no)",""))</f>
        <v/>
      </c>
      <c r="T243" s="54"/>
    </row>
    <row r="244" spans="1:20" x14ac:dyDescent="0.35">
      <c r="C244" s="77" t="str">
        <f>IF(ISBLANK('action list'!D237),"",'action list'!D237)</f>
        <v/>
      </c>
      <c r="D244" s="11" t="str">
        <f>VLOOKUP(G244,'action list'!A:G,7,FALSE)</f>
        <v/>
      </c>
      <c r="E244" s="10" t="str">
        <f>IF(ISBLANK('action list'!F237),"",'action list'!F237)</f>
        <v/>
      </c>
      <c r="F244" s="11" t="str">
        <f>IF(ISBLANK('action list'!C237),"",'action list'!C237)</f>
        <v/>
      </c>
      <c r="G244" s="10" t="str">
        <f>IF(ISBLANK('action list'!A237),"",'action list'!A237)</f>
        <v/>
      </c>
      <c r="H244" s="380" t="str">
        <f>IF(LEN(G244)=7,VLOOKUP(G244,'action list'!A:R,2,FALSE),"")</f>
        <v/>
      </c>
      <c r="I244" s="65"/>
      <c r="J244" s="94"/>
      <c r="K244" s="132" t="str">
        <f>IF(F244="C",VLOOKUP(G244,'action list'!A:Z,26,FALSE),IF(F244="T","(yes or no)",""))</f>
        <v/>
      </c>
      <c r="T244" s="54"/>
    </row>
    <row r="245" spans="1:20" x14ac:dyDescent="0.35">
      <c r="C245" s="77" t="str">
        <f>IF(ISBLANK('action list'!D238),"",'action list'!D238)</f>
        <v/>
      </c>
      <c r="D245" s="11" t="str">
        <f>VLOOKUP(G245,'action list'!A:G,7,FALSE)</f>
        <v/>
      </c>
      <c r="E245" s="10" t="str">
        <f>IF(ISBLANK('action list'!F238),"",'action list'!F238)</f>
        <v/>
      </c>
      <c r="F245" s="11" t="str">
        <f>IF(ISBLANK('action list'!C238),"",'action list'!C238)</f>
        <v/>
      </c>
      <c r="G245" s="10" t="str">
        <f>IF(ISBLANK('action list'!A238),"",'action list'!A238)</f>
        <v/>
      </c>
      <c r="H245" s="380" t="str">
        <f>IF(LEN(G245)=7,VLOOKUP(G245,'action list'!A:R,2,FALSE),"")</f>
        <v/>
      </c>
      <c r="I245" s="65"/>
      <c r="J245" s="94"/>
      <c r="K245" s="132" t="str">
        <f>IF(F245="C",VLOOKUP(G245,'action list'!A:Z,26,FALSE),IF(F245="T","(yes or no)",""))</f>
        <v/>
      </c>
      <c r="T245" s="54"/>
    </row>
    <row r="246" spans="1:20" x14ac:dyDescent="0.35">
      <c r="C246" s="77" t="str">
        <f>IF(ISBLANK('action list'!D239),"",'action list'!D239)</f>
        <v/>
      </c>
      <c r="D246" s="11" t="str">
        <f>VLOOKUP(G246,'action list'!A:G,7,FALSE)</f>
        <v/>
      </c>
      <c r="E246" s="10" t="str">
        <f>IF(ISBLANK('action list'!F239),"",'action list'!F239)</f>
        <v/>
      </c>
      <c r="F246" s="11" t="str">
        <f>IF(ISBLANK('action list'!C239),"",'action list'!C239)</f>
        <v/>
      </c>
      <c r="G246" s="10" t="str">
        <f>IF(ISBLANK('action list'!A239),"",'action list'!A239)</f>
        <v/>
      </c>
      <c r="H246" s="380" t="str">
        <f>IF(LEN(G246)=7,VLOOKUP(G246,'action list'!A:R,2,FALSE),"")</f>
        <v/>
      </c>
      <c r="I246" s="65"/>
      <c r="J246" s="94"/>
      <c r="K246" s="132" t="str">
        <f>IF(F246="C",VLOOKUP(G246,'action list'!A:Z,26,FALSE),IF(F246="T","(yes or no)",""))</f>
        <v/>
      </c>
      <c r="T246" s="54"/>
    </row>
    <row r="247" spans="1:20" x14ac:dyDescent="0.35">
      <c r="C247" s="77" t="str">
        <f>IF(ISBLANK('action list'!D240),"",'action list'!D240)</f>
        <v/>
      </c>
      <c r="D247" s="11" t="str">
        <f>VLOOKUP(G247,'action list'!A:G,7,FALSE)</f>
        <v/>
      </c>
      <c r="E247" s="10" t="str">
        <f>IF(ISBLANK('action list'!F240),"",'action list'!F240)</f>
        <v/>
      </c>
      <c r="F247" s="11" t="str">
        <f>IF(ISBLANK('action list'!C240),"",'action list'!C240)</f>
        <v/>
      </c>
      <c r="G247" s="10" t="str">
        <f>IF(ISBLANK('action list'!A240),"",'action list'!A240)</f>
        <v/>
      </c>
      <c r="H247" s="380" t="str">
        <f>IF(LEN(G247)=7,VLOOKUP(G247,'action list'!A:R,2,FALSE),"")</f>
        <v/>
      </c>
      <c r="I247" s="65"/>
      <c r="J247" s="94"/>
      <c r="K247" s="132" t="str">
        <f>IF(F247="C",VLOOKUP(G247,'action list'!A:Z,26,FALSE),IF(F247="T","(yes or no)",""))</f>
        <v/>
      </c>
      <c r="T247" s="54"/>
    </row>
    <row r="248" spans="1:20" x14ac:dyDescent="0.35">
      <c r="C248" s="77" t="str">
        <f>IF(ISBLANK('action list'!D241),"",'action list'!D241)</f>
        <v/>
      </c>
      <c r="D248" s="11" t="str">
        <f>VLOOKUP(G248,'action list'!A:G,7,FALSE)</f>
        <v/>
      </c>
      <c r="E248" s="10" t="str">
        <f>IF(ISBLANK('action list'!F241),"",'action list'!F241)</f>
        <v/>
      </c>
      <c r="F248" s="11" t="str">
        <f>IF(ISBLANK('action list'!C241),"",'action list'!C241)</f>
        <v/>
      </c>
      <c r="G248" s="10" t="str">
        <f>IF(ISBLANK('action list'!A241),"",'action list'!A241)</f>
        <v/>
      </c>
      <c r="H248" s="380" t="str">
        <f>IF(LEN(G248)=7,VLOOKUP(G248,'action list'!A:R,2,FALSE),"")</f>
        <v/>
      </c>
      <c r="I248" s="65"/>
      <c r="J248" s="94"/>
      <c r="K248" s="132" t="str">
        <f>IF(F248="C",VLOOKUP(G248,'action list'!A:Z,26,FALSE),IF(F248="T","(yes or no)",""))</f>
        <v/>
      </c>
      <c r="T248" s="54"/>
    </row>
    <row r="249" spans="1:20" x14ac:dyDescent="0.35">
      <c r="C249" s="77" t="str">
        <f>IF(ISBLANK('action list'!D242),"",'action list'!D242)</f>
        <v/>
      </c>
      <c r="D249" s="11" t="str">
        <f>VLOOKUP(G249,'action list'!A:G,7,FALSE)</f>
        <v/>
      </c>
      <c r="E249" s="10" t="str">
        <f>IF(ISBLANK('action list'!F242),"",'action list'!F242)</f>
        <v/>
      </c>
      <c r="F249" s="11" t="str">
        <f>IF(ISBLANK('action list'!C242),"",'action list'!C242)</f>
        <v/>
      </c>
      <c r="G249" s="10" t="str">
        <f>IF(ISBLANK('action list'!A242),"",'action list'!A242)</f>
        <v/>
      </c>
      <c r="H249" s="380" t="str">
        <f>IF(LEN(G249)=7,VLOOKUP(G249,'action list'!A:R,2,FALSE),"")</f>
        <v/>
      </c>
      <c r="I249" s="65"/>
      <c r="J249" s="94"/>
      <c r="K249" s="132" t="str">
        <f>IF(F249="C",VLOOKUP(G249,'action list'!A:Z,26,FALSE),IF(F249="T","(yes or no)",""))</f>
        <v/>
      </c>
      <c r="T249" s="54"/>
    </row>
    <row r="250" spans="1:20" x14ac:dyDescent="0.35">
      <c r="C250" s="77" t="str">
        <f>IF(ISBLANK('action list'!D243),"",'action list'!D243)</f>
        <v/>
      </c>
      <c r="D250" s="11" t="str">
        <f>VLOOKUP(G250,'action list'!A:G,7,FALSE)</f>
        <v/>
      </c>
      <c r="E250" s="10" t="str">
        <f>IF(ISBLANK('action list'!F243),"",'action list'!F243)</f>
        <v/>
      </c>
      <c r="F250" s="11" t="str">
        <f>IF(ISBLANK('action list'!C243),"",'action list'!C243)</f>
        <v/>
      </c>
      <c r="G250" s="10" t="str">
        <f>IF(ISBLANK('action list'!A243),"",'action list'!A243)</f>
        <v/>
      </c>
      <c r="H250" s="380" t="str">
        <f>IF(LEN(G250)=7,VLOOKUP(G250,'action list'!A:R,2,FALSE),"")</f>
        <v/>
      </c>
      <c r="I250" s="65"/>
      <c r="J250" s="94"/>
      <c r="K250" s="132" t="str">
        <f>IF(F250="C",VLOOKUP(G250,'action list'!A:Z,26,FALSE),IF(F250="T","(yes or no)",""))</f>
        <v/>
      </c>
      <c r="T250" s="54"/>
    </row>
    <row r="251" spans="1:20" x14ac:dyDescent="0.35">
      <c r="C251" s="77" t="str">
        <f>IF(ISBLANK('action list'!D244),"",'action list'!D244)</f>
        <v/>
      </c>
      <c r="D251" s="11" t="str">
        <f>VLOOKUP(G251,'action list'!A:G,7,FALSE)</f>
        <v/>
      </c>
      <c r="E251" s="10" t="str">
        <f>IF(ISBLANK('action list'!F244),"",'action list'!F244)</f>
        <v/>
      </c>
      <c r="F251" s="11" t="str">
        <f>IF(ISBLANK('action list'!C244),"",'action list'!C244)</f>
        <v/>
      </c>
      <c r="G251" s="10" t="str">
        <f>IF(ISBLANK('action list'!A244),"",'action list'!A244)</f>
        <v/>
      </c>
      <c r="H251" s="380" t="str">
        <f>IF(LEN(G251)=7,VLOOKUP(G251,'action list'!A:R,2,FALSE),"")</f>
        <v/>
      </c>
      <c r="I251" s="65"/>
      <c r="J251" s="94"/>
      <c r="K251" s="132" t="str">
        <f>IF(F251="C",VLOOKUP(G251,'action list'!A:Z,26,FALSE),IF(F251="T","(yes or no)",""))</f>
        <v/>
      </c>
      <c r="T251" s="54"/>
    </row>
    <row r="252" spans="1:20" x14ac:dyDescent="0.35">
      <c r="C252" s="77" t="str">
        <f>IF(ISBLANK('action list'!D245),"",'action list'!D245)</f>
        <v/>
      </c>
      <c r="D252" s="11" t="str">
        <f>VLOOKUP(G252,'action list'!A:G,7,FALSE)</f>
        <v/>
      </c>
      <c r="E252" s="10" t="str">
        <f>IF(ISBLANK('action list'!F245),"",'action list'!F245)</f>
        <v/>
      </c>
      <c r="F252" s="11" t="str">
        <f>IF(ISBLANK('action list'!C245),"",'action list'!C245)</f>
        <v/>
      </c>
      <c r="G252" s="10" t="str">
        <f>IF(ISBLANK('action list'!A245),"",'action list'!A245)</f>
        <v/>
      </c>
      <c r="H252" s="380" t="str">
        <f>IF(LEN(G252)=7,VLOOKUP(G252,'action list'!A:R,2,FALSE),"")</f>
        <v/>
      </c>
      <c r="I252" s="65"/>
      <c r="J252" s="94"/>
      <c r="K252" s="132" t="str">
        <f>IF(F252="C",VLOOKUP(G252,'action list'!A:Z,26,FALSE),IF(F252="T","(yes or no)",""))</f>
        <v/>
      </c>
      <c r="T252" s="54"/>
    </row>
    <row r="253" spans="1:20" x14ac:dyDescent="0.35">
      <c r="C253" s="77" t="str">
        <f>IF(ISBLANK('action list'!D246),"",'action list'!D246)</f>
        <v/>
      </c>
      <c r="D253" s="11" t="str">
        <f>VLOOKUP(G253,'action list'!A:G,7,FALSE)</f>
        <v/>
      </c>
      <c r="E253" s="10" t="str">
        <f>IF(ISBLANK('action list'!F246),"",'action list'!F246)</f>
        <v/>
      </c>
      <c r="F253" s="11" t="str">
        <f>IF(ISBLANK('action list'!C246),"",'action list'!C246)</f>
        <v/>
      </c>
      <c r="G253" s="10" t="str">
        <f>IF(ISBLANK('action list'!A246),"",'action list'!A246)</f>
        <v/>
      </c>
      <c r="H253" s="380" t="str">
        <f>IF(LEN(G253)=7,VLOOKUP(G253,'action list'!A:R,2,FALSE),"")</f>
        <v/>
      </c>
      <c r="I253" s="65"/>
      <c r="J253" s="94"/>
      <c r="K253" s="132" t="str">
        <f>IF(F253="C",VLOOKUP(G253,'action list'!A:Z,26,FALSE),IF(F253="T","(yes or no)",""))</f>
        <v/>
      </c>
      <c r="T253" s="54"/>
    </row>
    <row r="254" spans="1:20" x14ac:dyDescent="0.35">
      <c r="C254" s="77" t="str">
        <f>IF(ISBLANK('action list'!D247),"",'action list'!D247)</f>
        <v/>
      </c>
      <c r="D254" s="11" t="str">
        <f>VLOOKUP(G254,'action list'!A:G,7,FALSE)</f>
        <v/>
      </c>
      <c r="E254" s="10" t="str">
        <f>IF(ISBLANK('action list'!F247),"",'action list'!F247)</f>
        <v/>
      </c>
      <c r="F254" s="11" t="str">
        <f>IF(ISBLANK('action list'!C247),"",'action list'!C247)</f>
        <v/>
      </c>
      <c r="G254" s="10" t="str">
        <f>IF(ISBLANK('action list'!A247),"",'action list'!A247)</f>
        <v/>
      </c>
      <c r="H254" s="380" t="str">
        <f>IF(LEN(G254)=7,VLOOKUP(G254,'action list'!A:R,2,FALSE),"")</f>
        <v/>
      </c>
      <c r="I254" s="65"/>
      <c r="J254" s="94"/>
      <c r="K254" s="132" t="str">
        <f>IF(F254="C",VLOOKUP(G254,'action list'!A:Z,26,FALSE),IF(F254="T","(yes or no)",""))</f>
        <v/>
      </c>
      <c r="T254" s="54"/>
    </row>
    <row r="255" spans="1:20" x14ac:dyDescent="0.35">
      <c r="A255" s="3"/>
      <c r="B255" s="3"/>
      <c r="C255" s="77" t="str">
        <f>IF(ISBLANK('action list'!D248),"",'action list'!D248)</f>
        <v/>
      </c>
      <c r="D255" s="11" t="str">
        <f>VLOOKUP(G255,'action list'!A:G,7,FALSE)</f>
        <v/>
      </c>
      <c r="E255" s="10" t="str">
        <f>IF(ISBLANK('action list'!F248),"",'action list'!F248)</f>
        <v/>
      </c>
      <c r="F255" s="11" t="str">
        <f>IF(ISBLANK('action list'!C248),"",'action list'!C248)</f>
        <v/>
      </c>
      <c r="G255" s="10" t="str">
        <f>IF(ISBLANK('action list'!A248),"",'action list'!A248)</f>
        <v/>
      </c>
      <c r="H255" s="380" t="str">
        <f>IF(LEN(G255)=7,VLOOKUP(G255,'action list'!A:R,2,FALSE),"")</f>
        <v/>
      </c>
      <c r="I255" s="65"/>
      <c r="J255" s="94"/>
      <c r="K255" s="132" t="str">
        <f>IF(F255="C",VLOOKUP(G255,'action list'!A:Z,26,FALSE),IF(F255="T","(yes or no)",""))</f>
        <v/>
      </c>
      <c r="T255" s="54"/>
    </row>
    <row r="256" spans="1:20" x14ac:dyDescent="0.35">
      <c r="A256" s="3"/>
      <c r="B256" s="3"/>
      <c r="C256" s="77" t="str">
        <f>IF(ISBLANK('action list'!D249),"",'action list'!D249)</f>
        <v/>
      </c>
      <c r="D256" s="11" t="str">
        <f>VLOOKUP(G256,'action list'!A:G,7,FALSE)</f>
        <v/>
      </c>
      <c r="E256" s="10" t="str">
        <f>IF(ISBLANK('action list'!F249),"",'action list'!F249)</f>
        <v/>
      </c>
      <c r="F256" s="11" t="str">
        <f>IF(ISBLANK('action list'!C249),"",'action list'!C249)</f>
        <v/>
      </c>
      <c r="G256" s="10" t="str">
        <f>IF(ISBLANK('action list'!A249),"",'action list'!A249)</f>
        <v/>
      </c>
      <c r="H256" s="380" t="str">
        <f>IF(LEN(G256)=7,VLOOKUP(G256,'action list'!A:R,2,FALSE),"")</f>
        <v/>
      </c>
      <c r="I256" s="65"/>
      <c r="J256" s="94"/>
      <c r="K256" s="132" t="str">
        <f>IF(F256="C",VLOOKUP(G256,'action list'!A:Z,26,FALSE),IF(F256="T","(yes or no)",""))</f>
        <v/>
      </c>
      <c r="T256" s="54"/>
    </row>
    <row r="257" spans="1:20" x14ac:dyDescent="0.35">
      <c r="A257" s="3"/>
      <c r="B257" s="3"/>
      <c r="C257" s="77" t="str">
        <f>IF(ISBLANK('action list'!D250),"",'action list'!D250)</f>
        <v/>
      </c>
      <c r="D257" s="11" t="str">
        <f>VLOOKUP(G257,'action list'!A:G,7,FALSE)</f>
        <v/>
      </c>
      <c r="E257" s="10" t="str">
        <f>IF(ISBLANK('action list'!F250),"",'action list'!F250)</f>
        <v/>
      </c>
      <c r="F257" s="11" t="str">
        <f>IF(ISBLANK('action list'!C250),"",'action list'!C250)</f>
        <v/>
      </c>
      <c r="G257" s="10" t="str">
        <f>IF(ISBLANK('action list'!A250),"",'action list'!A250)</f>
        <v/>
      </c>
      <c r="H257" s="380" t="str">
        <f>IF(LEN(G257)=7,VLOOKUP(G257,'action list'!A:R,2,FALSE),"")</f>
        <v/>
      </c>
      <c r="I257" s="65"/>
      <c r="J257" s="94"/>
      <c r="K257" s="132" t="str">
        <f>IF(F257="C",VLOOKUP(G257,'action list'!A:Z,26,FALSE),IF(F257="T","(yes or no)",""))</f>
        <v/>
      </c>
      <c r="T257" s="54"/>
    </row>
    <row r="258" spans="1:20" x14ac:dyDescent="0.35">
      <c r="A258" s="3"/>
      <c r="B258" s="3"/>
      <c r="C258" s="77" t="str">
        <f>IF(ISBLANK('action list'!D251),"",'action list'!D251)</f>
        <v/>
      </c>
      <c r="D258" s="11" t="str">
        <f>VLOOKUP(G258,'action list'!A:G,7,FALSE)</f>
        <v/>
      </c>
      <c r="E258" s="10" t="str">
        <f>IF(ISBLANK('action list'!F251),"",'action list'!F251)</f>
        <v/>
      </c>
      <c r="F258" s="11" t="str">
        <f>IF(ISBLANK('action list'!C251),"",'action list'!C251)</f>
        <v/>
      </c>
      <c r="G258" s="10" t="str">
        <f>IF(ISBLANK('action list'!A251),"",'action list'!A251)</f>
        <v/>
      </c>
      <c r="H258" s="380" t="str">
        <f>IF(LEN(G258)=7,VLOOKUP(G258,'action list'!A:R,2,FALSE),"")</f>
        <v/>
      </c>
      <c r="I258" s="65"/>
      <c r="J258" s="94"/>
      <c r="K258" s="132" t="str">
        <f>IF(F258="C",VLOOKUP(G258,'action list'!A:Z,26,FALSE),IF(F258="T","(yes or no)",""))</f>
        <v/>
      </c>
      <c r="T258" s="54"/>
    </row>
    <row r="259" spans="1:20" x14ac:dyDescent="0.35">
      <c r="A259" s="3"/>
      <c r="B259" s="3"/>
      <c r="C259" s="77" t="str">
        <f>IF(ISBLANK('action list'!D252),"",'action list'!D252)</f>
        <v/>
      </c>
      <c r="D259" s="11" t="str">
        <f>VLOOKUP(G259,'action list'!A:G,7,FALSE)</f>
        <v/>
      </c>
      <c r="E259" s="10" t="str">
        <f>IF(ISBLANK('action list'!F252),"",'action list'!F252)</f>
        <v/>
      </c>
      <c r="F259" s="11" t="str">
        <f>IF(ISBLANK('action list'!C252),"",'action list'!C252)</f>
        <v/>
      </c>
      <c r="G259" s="10" t="str">
        <f>IF(ISBLANK('action list'!A252),"",'action list'!A252)</f>
        <v/>
      </c>
      <c r="H259" s="380" t="str">
        <f>IF(LEN(G259)=7,VLOOKUP(G259,'action list'!A:R,2,FALSE),"")</f>
        <v/>
      </c>
      <c r="I259" s="65"/>
      <c r="J259" s="94"/>
      <c r="K259" s="132" t="str">
        <f>IF(F259="C",VLOOKUP(G259,'action list'!A:Z,26,FALSE),IF(F259="T","(yes or no)",""))</f>
        <v/>
      </c>
      <c r="T259" s="54"/>
    </row>
    <row r="260" spans="1:20" x14ac:dyDescent="0.35">
      <c r="A260" s="3"/>
      <c r="B260" s="3"/>
      <c r="C260" s="77" t="str">
        <f>IF(ISBLANK('action list'!D253),"",'action list'!D253)</f>
        <v/>
      </c>
      <c r="D260" s="11" t="str">
        <f>VLOOKUP(G260,'action list'!A:G,7,FALSE)</f>
        <v/>
      </c>
      <c r="E260" s="10" t="str">
        <f>IF(ISBLANK('action list'!F253),"",'action list'!F253)</f>
        <v/>
      </c>
      <c r="F260" s="11" t="str">
        <f>IF(ISBLANK('action list'!C253),"",'action list'!C253)</f>
        <v/>
      </c>
      <c r="G260" s="10" t="str">
        <f>IF(ISBLANK('action list'!A253),"",'action list'!A253)</f>
        <v/>
      </c>
      <c r="H260" s="380" t="str">
        <f>IF(LEN(G260)=7,VLOOKUP(G260,'action list'!A:R,2,FALSE),"")</f>
        <v/>
      </c>
      <c r="I260" s="65"/>
      <c r="J260" s="94"/>
      <c r="K260" s="132" t="str">
        <f>IF(F260="C",VLOOKUP(G260,'action list'!A:Z,26,FALSE),IF(F260="T","(yes or no)",""))</f>
        <v/>
      </c>
      <c r="T260" s="54"/>
    </row>
    <row r="261" spans="1:20" x14ac:dyDescent="0.35">
      <c r="A261" s="3"/>
      <c r="B261" s="3"/>
      <c r="C261" s="77" t="str">
        <f>IF(ISBLANK('action list'!D254),"",'action list'!D254)</f>
        <v/>
      </c>
      <c r="D261" s="11" t="str">
        <f>VLOOKUP(G261,'action list'!A:G,7,FALSE)</f>
        <v/>
      </c>
      <c r="E261" s="10" t="str">
        <f>IF(ISBLANK('action list'!F254),"",'action list'!F254)</f>
        <v/>
      </c>
      <c r="F261" s="11" t="str">
        <f>IF(ISBLANK('action list'!C254),"",'action list'!C254)</f>
        <v/>
      </c>
      <c r="G261" s="10" t="str">
        <f>IF(ISBLANK('action list'!A254),"",'action list'!A254)</f>
        <v/>
      </c>
      <c r="H261" s="380" t="str">
        <f>IF(LEN(G261)=7,VLOOKUP(G261,'action list'!A:R,2,FALSE),"")</f>
        <v/>
      </c>
      <c r="I261" s="65"/>
      <c r="J261" s="94"/>
      <c r="K261" s="132" t="str">
        <f>IF(F261="C",VLOOKUP(G261,'action list'!A:Z,26,FALSE),IF(F261="T","(yes or no)",""))</f>
        <v/>
      </c>
      <c r="T261" s="54"/>
    </row>
    <row r="262" spans="1:20" x14ac:dyDescent="0.35">
      <c r="A262" s="3"/>
      <c r="B262" s="3"/>
      <c r="C262" s="77" t="str">
        <f>IF(ISBLANK('action list'!D255),"",'action list'!D255)</f>
        <v/>
      </c>
      <c r="D262" s="11" t="str">
        <f>VLOOKUP(G262,'action list'!A:G,7,FALSE)</f>
        <v/>
      </c>
      <c r="E262" s="10" t="str">
        <f>IF(ISBLANK('action list'!F255),"",'action list'!F255)</f>
        <v/>
      </c>
      <c r="F262" s="11" t="str">
        <f>IF(ISBLANK('action list'!C255),"",'action list'!C255)</f>
        <v/>
      </c>
      <c r="G262" s="10" t="str">
        <f>IF(ISBLANK('action list'!A255),"",'action list'!A255)</f>
        <v/>
      </c>
      <c r="H262" s="380" t="str">
        <f>IF(LEN(G262)=7,VLOOKUP(G262,'action list'!A:R,2,FALSE),"")</f>
        <v/>
      </c>
      <c r="I262" s="65"/>
      <c r="J262" s="94"/>
      <c r="K262" s="132" t="str">
        <f>IF(F262="C",VLOOKUP(G262,'action list'!A:Z,26,FALSE),IF(F262="T","(yes or no)",""))</f>
        <v/>
      </c>
      <c r="T262" s="54"/>
    </row>
    <row r="263" spans="1:20" x14ac:dyDescent="0.35">
      <c r="A263" s="3"/>
      <c r="B263" s="3"/>
      <c r="C263" s="79"/>
      <c r="D263" s="56"/>
      <c r="E263" s="61"/>
      <c r="F263" s="56"/>
      <c r="G263" s="61"/>
      <c r="H263" s="382"/>
      <c r="I263" s="63"/>
      <c r="J263" s="403"/>
      <c r="K263" s="133"/>
      <c r="T263" s="54"/>
    </row>
    <row r="264" spans="1:20" x14ac:dyDescent="0.35">
      <c r="A264" s="3"/>
      <c r="B264" s="3"/>
      <c r="C264" s="79"/>
      <c r="D264" s="56"/>
      <c r="E264" s="61"/>
      <c r="F264" s="56"/>
      <c r="G264" s="61"/>
      <c r="H264" s="382"/>
      <c r="I264" s="63"/>
      <c r="J264" s="403"/>
      <c r="K264" s="133"/>
      <c r="T264" s="54"/>
    </row>
    <row r="265" spans="1:20" x14ac:dyDescent="0.35">
      <c r="A265" s="3"/>
      <c r="B265" s="3"/>
      <c r="C265" s="79"/>
      <c r="D265" s="56"/>
      <c r="E265" s="61"/>
      <c r="F265" s="56"/>
      <c r="G265" s="61"/>
      <c r="H265" s="382"/>
      <c r="I265" s="63"/>
      <c r="J265" s="403"/>
      <c r="K265" s="133"/>
      <c r="T265" s="54"/>
    </row>
    <row r="266" spans="1:20" x14ac:dyDescent="0.35">
      <c r="A266" s="3"/>
      <c r="B266" s="3"/>
      <c r="C266" s="79"/>
      <c r="D266" s="56"/>
      <c r="E266" s="61"/>
      <c r="F266" s="56"/>
      <c r="G266" s="61"/>
      <c r="H266" s="382"/>
      <c r="I266" s="63"/>
      <c r="J266" s="403"/>
      <c r="K266" s="133"/>
      <c r="T266" s="54"/>
    </row>
    <row r="267" spans="1:20" x14ac:dyDescent="0.35">
      <c r="A267" s="3"/>
      <c r="B267" s="3"/>
      <c r="C267" s="79"/>
      <c r="D267" s="56"/>
      <c r="E267" s="61"/>
      <c r="F267" s="56"/>
      <c r="G267" s="61"/>
      <c r="H267" s="382"/>
      <c r="I267" s="63"/>
      <c r="J267" s="403"/>
      <c r="K267" s="133"/>
      <c r="T267" s="54"/>
    </row>
    <row r="268" spans="1:20" x14ac:dyDescent="0.35">
      <c r="A268" s="3"/>
      <c r="B268" s="3"/>
      <c r="C268" s="79"/>
      <c r="D268" s="56"/>
      <c r="E268" s="61"/>
      <c r="F268" s="56"/>
      <c r="G268" s="61"/>
      <c r="H268" s="382"/>
      <c r="I268" s="63"/>
      <c r="J268" s="403"/>
      <c r="K268" s="133"/>
      <c r="T268" s="54"/>
    </row>
    <row r="269" spans="1:20" x14ac:dyDescent="0.35">
      <c r="A269" s="3"/>
      <c r="B269" s="3"/>
      <c r="C269" s="79"/>
      <c r="D269" s="56"/>
      <c r="E269" s="61"/>
      <c r="F269" s="56"/>
      <c r="G269" s="61"/>
      <c r="H269" s="382"/>
      <c r="I269" s="63"/>
      <c r="J269" s="403"/>
      <c r="K269" s="133"/>
      <c r="T269" s="54"/>
    </row>
    <row r="270" spans="1:20" x14ac:dyDescent="0.35">
      <c r="A270" s="3"/>
      <c r="B270" s="3"/>
      <c r="C270" s="79"/>
      <c r="D270" s="56"/>
      <c r="E270" s="61"/>
      <c r="F270" s="56"/>
      <c r="G270" s="61"/>
      <c r="H270" s="382"/>
      <c r="I270" s="63"/>
      <c r="J270" s="403"/>
      <c r="K270" s="133"/>
      <c r="T270" s="54"/>
    </row>
    <row r="271" spans="1:20" x14ac:dyDescent="0.35">
      <c r="A271" s="3"/>
      <c r="B271" s="3"/>
      <c r="C271" s="79"/>
      <c r="D271" s="56"/>
      <c r="E271" s="61"/>
      <c r="F271" s="56"/>
      <c r="G271" s="61"/>
      <c r="H271" s="382"/>
      <c r="I271" s="63"/>
      <c r="J271" s="403"/>
      <c r="K271" s="133"/>
      <c r="T271" s="54"/>
    </row>
    <row r="272" spans="1:20" x14ac:dyDescent="0.35">
      <c r="A272" s="3"/>
      <c r="B272" s="3"/>
      <c r="C272" s="79"/>
      <c r="D272" s="56"/>
      <c r="E272" s="61"/>
      <c r="F272" s="56"/>
      <c r="G272" s="61"/>
      <c r="H272" s="382"/>
      <c r="I272" s="63"/>
      <c r="J272" s="403"/>
      <c r="K272" s="133"/>
      <c r="T272" s="54"/>
    </row>
    <row r="273" spans="1:20" x14ac:dyDescent="0.35">
      <c r="A273" s="3"/>
      <c r="B273" s="3"/>
      <c r="C273" s="79"/>
      <c r="D273" s="56"/>
      <c r="E273" s="61"/>
      <c r="F273" s="56"/>
      <c r="G273" s="61"/>
      <c r="H273" s="382"/>
      <c r="I273" s="63"/>
      <c r="J273" s="403"/>
      <c r="K273" s="133"/>
      <c r="T273" s="54"/>
    </row>
    <row r="274" spans="1:20" x14ac:dyDescent="0.35">
      <c r="A274" s="3"/>
      <c r="B274" s="3"/>
      <c r="C274" s="79"/>
      <c r="D274" s="56"/>
      <c r="E274" s="61"/>
      <c r="F274" s="56"/>
      <c r="G274" s="61"/>
      <c r="H274" s="382"/>
      <c r="I274" s="63"/>
      <c r="J274" s="403"/>
      <c r="K274" s="133"/>
      <c r="T274" s="54"/>
    </row>
    <row r="275" spans="1:20" x14ac:dyDescent="0.35">
      <c r="A275" s="3"/>
      <c r="B275" s="3"/>
      <c r="C275" s="79"/>
      <c r="D275" s="56"/>
      <c r="E275" s="61"/>
      <c r="F275" s="56"/>
      <c r="G275" s="61"/>
      <c r="H275" s="382"/>
      <c r="I275" s="63"/>
      <c r="J275" s="403"/>
      <c r="K275" s="133"/>
      <c r="T275" s="54"/>
    </row>
    <row r="276" spans="1:20" x14ac:dyDescent="0.35">
      <c r="A276" s="3"/>
      <c r="B276" s="3"/>
      <c r="C276" s="79"/>
      <c r="D276" s="56"/>
      <c r="E276" s="61"/>
      <c r="F276" s="56"/>
      <c r="G276" s="61"/>
      <c r="H276" s="382"/>
      <c r="I276" s="63"/>
      <c r="J276" s="403"/>
      <c r="K276" s="133"/>
      <c r="T276" s="54"/>
    </row>
    <row r="277" spans="1:20" x14ac:dyDescent="0.35">
      <c r="A277" s="3"/>
      <c r="B277" s="3"/>
      <c r="C277" s="79"/>
      <c r="D277" s="56"/>
      <c r="E277" s="61"/>
      <c r="F277" s="56"/>
      <c r="G277" s="61"/>
      <c r="H277" s="382"/>
      <c r="I277" s="63"/>
      <c r="J277" s="403"/>
      <c r="K277" s="133"/>
      <c r="T277" s="54"/>
    </row>
    <row r="278" spans="1:20" x14ac:dyDescent="0.35">
      <c r="A278" s="3"/>
      <c r="B278" s="3"/>
      <c r="C278" s="79"/>
      <c r="D278" s="56"/>
      <c r="E278" s="61"/>
      <c r="F278" s="56"/>
      <c r="G278" s="61"/>
      <c r="H278" s="382"/>
      <c r="I278" s="63"/>
      <c r="J278" s="403"/>
      <c r="K278" s="133"/>
      <c r="T278" s="54"/>
    </row>
    <row r="279" spans="1:20" x14ac:dyDescent="0.35">
      <c r="A279" s="3"/>
      <c r="B279" s="3"/>
      <c r="C279" s="79"/>
      <c r="D279" s="56"/>
      <c r="E279" s="61"/>
      <c r="F279" s="56"/>
      <c r="G279" s="61"/>
      <c r="H279" s="382"/>
      <c r="I279" s="63"/>
      <c r="J279" s="403"/>
      <c r="K279" s="133"/>
      <c r="T279" s="54"/>
    </row>
    <row r="280" spans="1:20" x14ac:dyDescent="0.35">
      <c r="A280" s="3"/>
      <c r="B280" s="3"/>
      <c r="C280" s="79"/>
      <c r="D280" s="56"/>
      <c r="E280" s="61"/>
      <c r="F280" s="56"/>
      <c r="G280" s="61"/>
      <c r="H280" s="382"/>
      <c r="I280" s="63"/>
      <c r="J280" s="403"/>
      <c r="K280" s="133"/>
      <c r="T280" s="54"/>
    </row>
    <row r="281" spans="1:20" x14ac:dyDescent="0.35">
      <c r="A281" s="3"/>
      <c r="B281" s="3"/>
      <c r="C281" s="79"/>
      <c r="D281" s="56"/>
      <c r="E281" s="61"/>
      <c r="F281" s="56"/>
      <c r="G281" s="61"/>
      <c r="H281" s="382"/>
      <c r="I281" s="63"/>
      <c r="J281" s="403"/>
      <c r="K281" s="133"/>
      <c r="T281" s="54"/>
    </row>
    <row r="282" spans="1:20" x14ac:dyDescent="0.35">
      <c r="A282" s="3"/>
      <c r="B282" s="3"/>
      <c r="C282" s="79"/>
      <c r="D282" s="56"/>
      <c r="E282" s="61"/>
      <c r="F282" s="56"/>
      <c r="G282" s="61"/>
      <c r="H282" s="382"/>
      <c r="I282" s="63"/>
      <c r="J282" s="403"/>
      <c r="K282" s="133"/>
      <c r="T282" s="54"/>
    </row>
    <row r="283" spans="1:20" x14ac:dyDescent="0.35">
      <c r="A283" s="3"/>
      <c r="B283" s="3"/>
      <c r="C283" s="79"/>
      <c r="D283" s="56"/>
      <c r="E283" s="61"/>
      <c r="F283" s="56"/>
      <c r="G283" s="61"/>
      <c r="H283" s="382"/>
      <c r="I283" s="63"/>
      <c r="J283" s="403"/>
      <c r="K283" s="133"/>
      <c r="T283" s="54"/>
    </row>
    <row r="284" spans="1:20" x14ac:dyDescent="0.35">
      <c r="A284" s="3"/>
      <c r="B284" s="3"/>
      <c r="C284" s="79"/>
      <c r="D284" s="56"/>
      <c r="E284" s="61"/>
      <c r="F284" s="56"/>
      <c r="G284" s="61"/>
      <c r="H284" s="382"/>
      <c r="I284" s="63"/>
      <c r="J284" s="403"/>
      <c r="K284" s="133"/>
      <c r="T284" s="54"/>
    </row>
    <row r="285" spans="1:20" x14ac:dyDescent="0.35">
      <c r="A285" s="3"/>
      <c r="B285" s="3"/>
      <c r="C285" s="79"/>
      <c r="D285" s="56"/>
      <c r="E285" s="61"/>
      <c r="F285" s="56"/>
      <c r="G285" s="61"/>
      <c r="H285" s="382"/>
      <c r="I285" s="63"/>
      <c r="J285" s="403"/>
      <c r="K285" s="133"/>
      <c r="T285" s="54"/>
    </row>
    <row r="286" spans="1:20" x14ac:dyDescent="0.35">
      <c r="A286" s="3"/>
      <c r="B286" s="3"/>
      <c r="C286" s="79"/>
      <c r="D286" s="56"/>
      <c r="E286" s="61"/>
      <c r="F286" s="56"/>
      <c r="G286" s="61"/>
      <c r="H286" s="382"/>
      <c r="I286" s="63"/>
      <c r="J286" s="403"/>
      <c r="K286" s="133"/>
      <c r="T286" s="54"/>
    </row>
    <row r="287" spans="1:20" x14ac:dyDescent="0.35">
      <c r="A287" s="3"/>
      <c r="B287" s="3"/>
      <c r="C287" s="79"/>
      <c r="D287" s="56"/>
      <c r="E287" s="61"/>
      <c r="F287" s="56"/>
      <c r="G287" s="61"/>
      <c r="H287" s="382"/>
      <c r="I287" s="63"/>
      <c r="J287" s="403"/>
      <c r="K287" s="133"/>
      <c r="T287" s="54"/>
    </row>
    <row r="288" spans="1:20" x14ac:dyDescent="0.35">
      <c r="A288" s="3"/>
      <c r="B288" s="3"/>
      <c r="C288" s="79"/>
      <c r="D288" s="56"/>
      <c r="E288" s="61"/>
      <c r="F288" s="56"/>
      <c r="G288" s="61"/>
      <c r="H288" s="382"/>
      <c r="I288" s="63"/>
      <c r="J288" s="403"/>
      <c r="K288" s="133"/>
      <c r="T288" s="54"/>
    </row>
    <row r="289" spans="1:20" x14ac:dyDescent="0.35">
      <c r="A289" s="3"/>
      <c r="B289" s="3"/>
      <c r="C289" s="79"/>
      <c r="D289" s="56"/>
      <c r="E289" s="61"/>
      <c r="F289" s="56"/>
      <c r="G289" s="61"/>
      <c r="H289" s="382"/>
      <c r="I289" s="63"/>
      <c r="J289" s="403"/>
      <c r="K289" s="133"/>
      <c r="T289" s="54"/>
    </row>
    <row r="290" spans="1:20" x14ac:dyDescent="0.35">
      <c r="A290" s="3"/>
      <c r="B290" s="3"/>
      <c r="C290" s="79"/>
      <c r="D290" s="56"/>
      <c r="E290" s="61"/>
      <c r="F290" s="56"/>
      <c r="G290" s="61"/>
      <c r="H290" s="382"/>
      <c r="I290" s="63"/>
      <c r="J290" s="403"/>
      <c r="K290" s="133"/>
      <c r="T290" s="54"/>
    </row>
    <row r="291" spans="1:20" x14ac:dyDescent="0.35">
      <c r="A291" s="3"/>
      <c r="B291" s="3"/>
      <c r="C291" s="79"/>
      <c r="D291" s="56"/>
      <c r="E291" s="61"/>
      <c r="F291" s="56"/>
      <c r="G291" s="61"/>
      <c r="H291" s="382"/>
      <c r="I291" s="63"/>
      <c r="J291" s="403"/>
      <c r="K291" s="133"/>
      <c r="T291" s="54"/>
    </row>
    <row r="292" spans="1:20" x14ac:dyDescent="0.35">
      <c r="A292" s="3"/>
      <c r="B292" s="3"/>
      <c r="C292" s="79"/>
      <c r="D292" s="56"/>
      <c r="E292" s="61"/>
      <c r="F292" s="56"/>
      <c r="G292" s="61"/>
      <c r="H292" s="382"/>
      <c r="I292" s="63"/>
      <c r="J292" s="403"/>
      <c r="K292" s="133"/>
      <c r="T292" s="54"/>
    </row>
    <row r="293" spans="1:20" x14ac:dyDescent="0.35">
      <c r="A293" s="3"/>
      <c r="B293" s="3"/>
      <c r="C293" s="79"/>
      <c r="D293" s="56"/>
      <c r="E293" s="61"/>
      <c r="F293" s="56"/>
      <c r="G293" s="61"/>
      <c r="H293" s="382"/>
      <c r="I293" s="63"/>
      <c r="J293" s="403"/>
      <c r="K293" s="133"/>
      <c r="T293" s="54"/>
    </row>
    <row r="294" spans="1:20" x14ac:dyDescent="0.35">
      <c r="A294" s="3"/>
      <c r="B294" s="3"/>
      <c r="C294" s="79"/>
      <c r="D294" s="56"/>
      <c r="E294" s="61"/>
      <c r="F294" s="56"/>
      <c r="G294" s="61"/>
      <c r="H294" s="382"/>
      <c r="I294" s="63"/>
      <c r="J294" s="403"/>
      <c r="K294" s="133"/>
      <c r="T294" s="54"/>
    </row>
    <row r="295" spans="1:20" x14ac:dyDescent="0.35">
      <c r="A295" s="3"/>
      <c r="B295" s="3"/>
      <c r="C295" s="79"/>
      <c r="D295" s="56"/>
      <c r="E295" s="61"/>
      <c r="F295" s="56"/>
      <c r="G295" s="61"/>
      <c r="H295" s="382"/>
      <c r="I295" s="63"/>
      <c r="J295" s="403"/>
      <c r="K295" s="133"/>
      <c r="T295" s="54"/>
    </row>
    <row r="296" spans="1:20" x14ac:dyDescent="0.35">
      <c r="A296" s="3"/>
      <c r="B296" s="3"/>
      <c r="C296" s="79"/>
      <c r="D296" s="56"/>
      <c r="E296" s="61"/>
      <c r="F296" s="56"/>
      <c r="G296" s="61"/>
      <c r="H296" s="382"/>
      <c r="I296" s="63"/>
      <c r="J296" s="403"/>
      <c r="K296" s="133"/>
      <c r="T296" s="54"/>
    </row>
    <row r="297" spans="1:20" x14ac:dyDescent="0.35">
      <c r="A297" s="3"/>
      <c r="B297" s="3"/>
      <c r="C297" s="79"/>
      <c r="D297" s="56"/>
      <c r="E297" s="61"/>
      <c r="F297" s="56"/>
      <c r="G297" s="61"/>
      <c r="H297" s="382"/>
      <c r="I297" s="63"/>
      <c r="J297" s="403"/>
      <c r="K297" s="133"/>
      <c r="T297" s="54"/>
    </row>
    <row r="298" spans="1:20" x14ac:dyDescent="0.35">
      <c r="A298" s="3"/>
      <c r="B298" s="3"/>
      <c r="C298" s="79"/>
      <c r="D298" s="56"/>
      <c r="E298" s="61"/>
      <c r="F298" s="56"/>
      <c r="G298" s="61"/>
      <c r="H298" s="382"/>
      <c r="I298" s="63"/>
      <c r="J298" s="403"/>
      <c r="K298" s="133"/>
      <c r="T298" s="54"/>
    </row>
    <row r="299" spans="1:20" x14ac:dyDescent="0.35">
      <c r="A299" s="3"/>
      <c r="B299" s="3"/>
      <c r="C299" s="79"/>
      <c r="D299" s="56"/>
      <c r="E299" s="61"/>
      <c r="F299" s="56"/>
      <c r="G299" s="61"/>
      <c r="H299" s="382"/>
      <c r="I299" s="63"/>
      <c r="J299" s="403"/>
      <c r="K299" s="133"/>
      <c r="T299" s="54"/>
    </row>
    <row r="300" spans="1:20" x14ac:dyDescent="0.35">
      <c r="A300" s="3"/>
      <c r="B300" s="3"/>
      <c r="C300" s="79"/>
      <c r="D300" s="56"/>
      <c r="E300" s="61"/>
      <c r="F300" s="56"/>
      <c r="G300" s="61"/>
      <c r="H300" s="382"/>
      <c r="I300" s="63"/>
      <c r="J300" s="403"/>
      <c r="K300" s="133"/>
      <c r="T300" s="54"/>
    </row>
    <row r="301" spans="1:20" x14ac:dyDescent="0.35">
      <c r="A301" s="3"/>
      <c r="B301" s="3"/>
      <c r="C301" s="79"/>
      <c r="D301" s="56"/>
      <c r="E301" s="61"/>
      <c r="F301" s="56"/>
      <c r="G301" s="61"/>
      <c r="H301" s="382"/>
      <c r="I301" s="63"/>
      <c r="J301" s="403"/>
      <c r="K301" s="133"/>
      <c r="T301" s="54"/>
    </row>
    <row r="302" spans="1:20" x14ac:dyDescent="0.35">
      <c r="A302" s="3"/>
      <c r="B302" s="3"/>
      <c r="C302" s="79"/>
      <c r="D302" s="56"/>
      <c r="E302" s="61"/>
      <c r="F302" s="56"/>
      <c r="G302" s="61"/>
      <c r="H302" s="382"/>
      <c r="I302" s="63"/>
      <c r="J302" s="403"/>
      <c r="K302" s="133"/>
      <c r="T302" s="54"/>
    </row>
    <row r="303" spans="1:20" x14ac:dyDescent="0.35">
      <c r="A303" s="3"/>
      <c r="B303" s="3"/>
      <c r="C303" s="79"/>
      <c r="D303" s="56"/>
      <c r="E303" s="61"/>
      <c r="F303" s="56"/>
      <c r="G303" s="61"/>
      <c r="H303" s="382"/>
      <c r="I303" s="63"/>
      <c r="J303" s="403"/>
      <c r="K303" s="133"/>
      <c r="T303" s="54"/>
    </row>
    <row r="304" spans="1:20" x14ac:dyDescent="0.35">
      <c r="A304" s="3"/>
      <c r="B304" s="3"/>
      <c r="C304" s="79"/>
      <c r="D304" s="56"/>
      <c r="E304" s="61"/>
      <c r="F304" s="56"/>
      <c r="G304" s="61"/>
      <c r="H304" s="382"/>
      <c r="I304" s="63"/>
      <c r="J304" s="403"/>
      <c r="K304" s="133"/>
      <c r="T304" s="54"/>
    </row>
    <row r="305" spans="1:20" x14ac:dyDescent="0.35">
      <c r="A305" s="3"/>
      <c r="B305" s="3"/>
      <c r="C305" s="79"/>
      <c r="D305" s="56"/>
      <c r="E305" s="61"/>
      <c r="F305" s="56"/>
      <c r="G305" s="61"/>
      <c r="H305" s="382"/>
      <c r="I305" s="63"/>
      <c r="J305" s="403"/>
      <c r="K305" s="133"/>
      <c r="T305" s="54"/>
    </row>
    <row r="306" spans="1:20" x14ac:dyDescent="0.35">
      <c r="A306" s="3"/>
      <c r="B306" s="3"/>
      <c r="C306" s="79"/>
      <c r="D306" s="56"/>
      <c r="E306" s="61"/>
      <c r="F306" s="56"/>
      <c r="G306" s="61"/>
      <c r="H306" s="382"/>
      <c r="I306" s="63"/>
      <c r="J306" s="403"/>
      <c r="K306" s="133"/>
      <c r="T306" s="54"/>
    </row>
    <row r="307" spans="1:20" x14ac:dyDescent="0.35">
      <c r="A307" s="3"/>
      <c r="B307" s="3"/>
      <c r="C307" s="79"/>
      <c r="D307" s="56"/>
      <c r="E307" s="61"/>
      <c r="F307" s="56"/>
      <c r="G307" s="61"/>
      <c r="H307" s="382"/>
      <c r="I307" s="63"/>
      <c r="J307" s="403"/>
      <c r="K307" s="133"/>
      <c r="T307" s="54"/>
    </row>
    <row r="308" spans="1:20" x14ac:dyDescent="0.35">
      <c r="A308" s="3"/>
      <c r="B308" s="3"/>
      <c r="C308" s="79"/>
      <c r="D308" s="56"/>
      <c r="E308" s="61"/>
      <c r="F308" s="56"/>
      <c r="G308" s="61"/>
      <c r="H308" s="382"/>
      <c r="I308" s="63"/>
      <c r="J308" s="403"/>
      <c r="K308" s="133"/>
      <c r="T308" s="54"/>
    </row>
    <row r="309" spans="1:20" x14ac:dyDescent="0.35">
      <c r="A309" s="3"/>
      <c r="B309" s="3"/>
      <c r="C309" s="79"/>
      <c r="D309" s="56"/>
      <c r="E309" s="61"/>
      <c r="F309" s="56"/>
      <c r="G309" s="61"/>
      <c r="H309" s="382"/>
      <c r="I309" s="63"/>
      <c r="J309" s="403"/>
      <c r="K309" s="133"/>
      <c r="T309" s="54"/>
    </row>
    <row r="310" spans="1:20" x14ac:dyDescent="0.35">
      <c r="A310" s="3"/>
      <c r="B310" s="3"/>
      <c r="C310" s="79"/>
      <c r="D310" s="56"/>
      <c r="E310" s="61"/>
      <c r="F310" s="56"/>
      <c r="G310" s="61"/>
      <c r="H310" s="382"/>
      <c r="I310" s="63"/>
      <c r="J310" s="403"/>
      <c r="K310" s="133"/>
      <c r="T310" s="54"/>
    </row>
    <row r="311" spans="1:20" x14ac:dyDescent="0.35">
      <c r="A311" s="3"/>
      <c r="B311" s="3"/>
      <c r="C311" s="79"/>
      <c r="D311" s="56"/>
      <c r="E311" s="61"/>
      <c r="F311" s="56"/>
      <c r="G311" s="61"/>
      <c r="H311" s="382"/>
      <c r="I311" s="63"/>
      <c r="J311" s="403"/>
      <c r="K311" s="133"/>
      <c r="T311" s="54"/>
    </row>
    <row r="312" spans="1:20" x14ac:dyDescent="0.35">
      <c r="A312" s="3"/>
      <c r="B312" s="3"/>
      <c r="C312" s="79"/>
      <c r="D312" s="56"/>
      <c r="E312" s="61"/>
      <c r="F312" s="56"/>
      <c r="G312" s="61"/>
      <c r="H312" s="382"/>
      <c r="I312" s="63"/>
      <c r="J312" s="403"/>
      <c r="K312" s="133"/>
      <c r="T312" s="54"/>
    </row>
    <row r="313" spans="1:20" x14ac:dyDescent="0.35">
      <c r="A313" s="3"/>
      <c r="B313" s="3"/>
      <c r="C313" s="79"/>
      <c r="D313" s="56"/>
      <c r="E313" s="61"/>
      <c r="F313" s="56"/>
      <c r="G313" s="61"/>
      <c r="H313" s="382"/>
      <c r="I313" s="63"/>
      <c r="J313" s="403"/>
      <c r="K313" s="133"/>
      <c r="T313" s="54"/>
    </row>
    <row r="314" spans="1:20" x14ac:dyDescent="0.35">
      <c r="A314" s="3"/>
      <c r="B314" s="3"/>
      <c r="C314" s="79"/>
      <c r="D314" s="56"/>
      <c r="E314" s="61"/>
      <c r="F314" s="56"/>
      <c r="G314" s="61"/>
      <c r="H314" s="382"/>
      <c r="I314" s="63"/>
      <c r="J314" s="403"/>
      <c r="K314" s="133"/>
      <c r="T314" s="54"/>
    </row>
    <row r="315" spans="1:20" x14ac:dyDescent="0.35">
      <c r="A315" s="3"/>
      <c r="B315" s="3"/>
      <c r="C315" s="79"/>
      <c r="D315" s="56"/>
      <c r="E315" s="61"/>
      <c r="F315" s="56"/>
      <c r="G315" s="61"/>
      <c r="H315" s="382"/>
      <c r="I315" s="63"/>
      <c r="J315" s="403"/>
      <c r="K315" s="133"/>
      <c r="T315" s="54"/>
    </row>
    <row r="316" spans="1:20" x14ac:dyDescent="0.35">
      <c r="A316" s="3"/>
      <c r="B316" s="3"/>
      <c r="C316" s="79"/>
      <c r="D316" s="56"/>
      <c r="E316" s="61"/>
      <c r="F316" s="56"/>
      <c r="G316" s="61"/>
      <c r="H316" s="382"/>
      <c r="I316" s="63"/>
      <c r="J316" s="403"/>
      <c r="K316" s="133"/>
      <c r="T316" s="54"/>
    </row>
    <row r="317" spans="1:20" x14ac:dyDescent="0.35">
      <c r="A317" s="3"/>
      <c r="B317" s="3"/>
      <c r="C317" s="79"/>
      <c r="D317" s="56"/>
      <c r="E317" s="61"/>
      <c r="F317" s="56"/>
      <c r="G317" s="61"/>
      <c r="H317" s="382"/>
      <c r="I317" s="63"/>
      <c r="J317" s="403"/>
      <c r="K317" s="133"/>
      <c r="T317" s="54"/>
    </row>
    <row r="318" spans="1:20" x14ac:dyDescent="0.35">
      <c r="A318" s="3"/>
      <c r="B318" s="3"/>
      <c r="C318" s="79"/>
      <c r="D318" s="56"/>
      <c r="E318" s="61"/>
      <c r="F318" s="56"/>
      <c r="G318" s="61"/>
      <c r="H318" s="382"/>
      <c r="I318" s="63"/>
      <c r="J318" s="403"/>
      <c r="K318" s="133"/>
      <c r="T318" s="54"/>
    </row>
    <row r="319" spans="1:20" x14ac:dyDescent="0.35">
      <c r="A319" s="3"/>
      <c r="B319" s="3"/>
      <c r="C319" s="79"/>
      <c r="D319" s="56"/>
      <c r="E319" s="61"/>
      <c r="F319" s="56"/>
      <c r="G319" s="61"/>
      <c r="H319" s="382"/>
      <c r="I319" s="63"/>
      <c r="J319" s="403"/>
      <c r="K319" s="133"/>
      <c r="T319" s="54"/>
    </row>
    <row r="320" spans="1:20" x14ac:dyDescent="0.35">
      <c r="A320" s="3"/>
      <c r="B320" s="3"/>
      <c r="C320" s="79"/>
      <c r="D320" s="56"/>
      <c r="E320" s="61"/>
      <c r="F320" s="56"/>
      <c r="G320" s="61"/>
      <c r="H320" s="382"/>
      <c r="I320" s="63"/>
      <c r="J320" s="403"/>
      <c r="K320" s="133"/>
      <c r="T320" s="54"/>
    </row>
    <row r="321" spans="1:20" x14ac:dyDescent="0.35">
      <c r="A321" s="3"/>
      <c r="B321" s="3"/>
      <c r="C321" s="79"/>
      <c r="D321" s="56"/>
      <c r="E321" s="61"/>
      <c r="F321" s="56"/>
      <c r="G321" s="61"/>
      <c r="H321" s="382"/>
      <c r="I321" s="63"/>
      <c r="J321" s="403"/>
      <c r="K321" s="133"/>
      <c r="T321" s="54"/>
    </row>
    <row r="322" spans="1:20" x14ac:dyDescent="0.35">
      <c r="A322" s="3"/>
      <c r="B322" s="3"/>
      <c r="C322" s="79"/>
      <c r="D322" s="56"/>
      <c r="E322" s="61"/>
      <c r="F322" s="56"/>
      <c r="G322" s="61"/>
      <c r="H322" s="382"/>
      <c r="I322" s="63"/>
      <c r="J322" s="403"/>
      <c r="K322" s="133"/>
      <c r="T322" s="54"/>
    </row>
    <row r="323" spans="1:20" x14ac:dyDescent="0.35">
      <c r="A323" s="3"/>
      <c r="B323" s="3"/>
      <c r="C323" s="79"/>
      <c r="D323" s="56"/>
      <c r="E323" s="61"/>
      <c r="F323" s="56"/>
      <c r="G323" s="61"/>
      <c r="H323" s="382"/>
      <c r="I323" s="63"/>
      <c r="J323" s="403"/>
      <c r="K323" s="133"/>
      <c r="T323" s="54"/>
    </row>
    <row r="324" spans="1:20" x14ac:dyDescent="0.35">
      <c r="A324" s="3"/>
      <c r="B324" s="3"/>
      <c r="C324" s="79"/>
      <c r="D324" s="56"/>
      <c r="E324" s="61"/>
      <c r="F324" s="56"/>
      <c r="G324" s="61"/>
      <c r="H324" s="382"/>
      <c r="I324" s="63"/>
      <c r="J324" s="403"/>
      <c r="K324" s="133"/>
      <c r="T324" s="54"/>
    </row>
    <row r="325" spans="1:20" x14ac:dyDescent="0.35">
      <c r="A325" s="3"/>
      <c r="B325" s="3"/>
      <c r="C325" s="79"/>
      <c r="D325" s="56"/>
      <c r="E325" s="61"/>
      <c r="F325" s="56"/>
      <c r="G325" s="61"/>
      <c r="H325" s="382"/>
      <c r="I325" s="63"/>
      <c r="J325" s="403"/>
      <c r="K325" s="133"/>
      <c r="T325" s="54"/>
    </row>
    <row r="326" spans="1:20" x14ac:dyDescent="0.35">
      <c r="A326" s="3"/>
      <c r="B326" s="3"/>
      <c r="C326" s="79"/>
      <c r="D326" s="56"/>
      <c r="E326" s="61"/>
      <c r="F326" s="56"/>
      <c r="G326" s="61"/>
      <c r="H326" s="382"/>
      <c r="I326" s="63"/>
      <c r="J326" s="403"/>
      <c r="K326" s="133"/>
      <c r="T326" s="54"/>
    </row>
    <row r="327" spans="1:20" x14ac:dyDescent="0.35">
      <c r="A327" s="3"/>
      <c r="B327" s="3"/>
      <c r="C327" s="79"/>
      <c r="D327" s="56"/>
      <c r="E327" s="61"/>
      <c r="F327" s="56"/>
      <c r="G327" s="61"/>
      <c r="H327" s="382"/>
      <c r="I327" s="63"/>
      <c r="J327" s="403"/>
      <c r="K327" s="133"/>
      <c r="T327" s="54"/>
    </row>
    <row r="328" spans="1:20" x14ac:dyDescent="0.35">
      <c r="A328" s="3"/>
      <c r="B328" s="3"/>
      <c r="C328" s="79"/>
      <c r="D328" s="56"/>
      <c r="E328" s="61"/>
      <c r="F328" s="56"/>
      <c r="G328" s="61"/>
      <c r="H328" s="382"/>
      <c r="I328" s="63"/>
      <c r="J328" s="403"/>
      <c r="K328" s="133"/>
      <c r="T328" s="54"/>
    </row>
    <row r="329" spans="1:20" x14ac:dyDescent="0.35">
      <c r="A329" s="3"/>
      <c r="B329" s="3"/>
      <c r="C329" s="79"/>
      <c r="D329" s="56"/>
      <c r="E329" s="61"/>
      <c r="F329" s="56"/>
      <c r="G329" s="61"/>
      <c r="H329" s="382"/>
      <c r="I329" s="63"/>
      <c r="J329" s="403"/>
      <c r="K329" s="133"/>
      <c r="T329" s="54"/>
    </row>
    <row r="330" spans="1:20" x14ac:dyDescent="0.35">
      <c r="A330" s="3"/>
      <c r="B330" s="3"/>
      <c r="C330" s="79"/>
      <c r="D330" s="56"/>
      <c r="E330" s="61"/>
      <c r="F330" s="56"/>
      <c r="G330" s="61"/>
      <c r="H330" s="382"/>
      <c r="I330" s="63"/>
      <c r="J330" s="403"/>
      <c r="K330" s="133"/>
      <c r="T330" s="54"/>
    </row>
    <row r="331" spans="1:20" x14ac:dyDescent="0.35">
      <c r="A331" s="3"/>
      <c r="B331" s="3"/>
      <c r="C331" s="79"/>
      <c r="D331" s="56"/>
      <c r="E331" s="61"/>
      <c r="F331" s="56"/>
      <c r="G331" s="61"/>
      <c r="H331" s="382"/>
      <c r="I331" s="63"/>
      <c r="J331" s="403"/>
      <c r="K331" s="133"/>
      <c r="T331" s="54"/>
    </row>
    <row r="332" spans="1:20" x14ac:dyDescent="0.35">
      <c r="A332" s="3"/>
      <c r="B332" s="3"/>
      <c r="C332" s="79"/>
      <c r="D332" s="56"/>
      <c r="E332" s="61"/>
      <c r="F332" s="56"/>
      <c r="G332" s="61"/>
      <c r="H332" s="382"/>
      <c r="I332" s="63"/>
      <c r="J332" s="403"/>
      <c r="K332" s="133"/>
      <c r="T332" s="54"/>
    </row>
    <row r="333" spans="1:20" x14ac:dyDescent="0.35">
      <c r="A333" s="3"/>
      <c r="B333" s="3"/>
      <c r="C333" s="79"/>
      <c r="D333" s="56"/>
      <c r="E333" s="61"/>
      <c r="F333" s="56"/>
      <c r="G333" s="61"/>
      <c r="H333" s="382"/>
      <c r="I333" s="63"/>
      <c r="J333" s="403"/>
      <c r="K333" s="133"/>
      <c r="T333" s="54"/>
    </row>
    <row r="334" spans="1:20" x14ac:dyDescent="0.35">
      <c r="A334" s="3"/>
      <c r="B334" s="3"/>
      <c r="C334" s="79"/>
      <c r="D334" s="56"/>
      <c r="E334" s="61"/>
      <c r="F334" s="56"/>
      <c r="G334" s="61"/>
      <c r="H334" s="382"/>
      <c r="I334" s="63"/>
      <c r="J334" s="403"/>
      <c r="K334" s="133"/>
      <c r="T334" s="54"/>
    </row>
    <row r="335" spans="1:20" x14ac:dyDescent="0.35">
      <c r="A335" s="3"/>
      <c r="B335" s="3"/>
      <c r="C335" s="79"/>
      <c r="D335" s="56"/>
      <c r="E335" s="61"/>
      <c r="F335" s="56"/>
      <c r="G335" s="61"/>
      <c r="H335" s="382"/>
      <c r="I335" s="63"/>
      <c r="J335" s="403"/>
      <c r="K335" s="133"/>
      <c r="T335" s="54"/>
    </row>
    <row r="336" spans="1:20" x14ac:dyDescent="0.35">
      <c r="A336" s="3"/>
      <c r="B336" s="3"/>
      <c r="C336" s="79"/>
      <c r="D336" s="56"/>
      <c r="E336" s="61"/>
      <c r="F336" s="56"/>
      <c r="G336" s="61"/>
      <c r="H336" s="382"/>
      <c r="I336" s="63"/>
      <c r="J336" s="403"/>
      <c r="K336" s="133"/>
      <c r="T336" s="54"/>
    </row>
    <row r="337" spans="1:20" x14ac:dyDescent="0.35">
      <c r="A337" s="3"/>
      <c r="B337" s="3"/>
      <c r="C337" s="79"/>
      <c r="D337" s="56"/>
      <c r="E337" s="61"/>
      <c r="F337" s="56"/>
      <c r="G337" s="61"/>
      <c r="H337" s="382"/>
      <c r="I337" s="63"/>
      <c r="J337" s="403"/>
      <c r="K337" s="133"/>
      <c r="T337" s="54"/>
    </row>
    <row r="338" spans="1:20" x14ac:dyDescent="0.35">
      <c r="A338" s="3"/>
      <c r="B338" s="3"/>
      <c r="C338" s="79"/>
      <c r="D338" s="56"/>
      <c r="E338" s="61"/>
      <c r="F338" s="56"/>
      <c r="G338" s="61"/>
      <c r="H338" s="382"/>
      <c r="I338" s="63"/>
      <c r="J338" s="403"/>
      <c r="K338" s="133"/>
      <c r="T338" s="54"/>
    </row>
    <row r="339" spans="1:20" x14ac:dyDescent="0.35">
      <c r="A339" s="3"/>
      <c r="B339" s="3"/>
      <c r="C339" s="79"/>
      <c r="D339" s="56"/>
      <c r="E339" s="61"/>
      <c r="F339" s="56"/>
      <c r="G339" s="61"/>
      <c r="H339" s="382"/>
      <c r="I339" s="63"/>
      <c r="J339" s="403"/>
      <c r="K339" s="133"/>
      <c r="T339" s="54"/>
    </row>
    <row r="340" spans="1:20" x14ac:dyDescent="0.35">
      <c r="A340" s="3"/>
      <c r="B340" s="3"/>
      <c r="C340" s="79"/>
      <c r="D340" s="56"/>
      <c r="E340" s="61"/>
      <c r="F340" s="56"/>
      <c r="G340" s="61"/>
      <c r="H340" s="382"/>
      <c r="I340" s="63"/>
      <c r="J340" s="403"/>
      <c r="K340" s="133"/>
      <c r="T340" s="54"/>
    </row>
    <row r="341" spans="1:20" x14ac:dyDescent="0.35">
      <c r="A341" s="3"/>
      <c r="B341" s="3"/>
      <c r="C341" s="79"/>
      <c r="D341" s="56"/>
      <c r="E341" s="61"/>
      <c r="F341" s="56"/>
      <c r="G341" s="61"/>
      <c r="H341" s="382"/>
      <c r="I341" s="63"/>
      <c r="J341" s="403"/>
      <c r="K341" s="133"/>
      <c r="T341" s="54"/>
    </row>
    <row r="342" spans="1:20" x14ac:dyDescent="0.35">
      <c r="A342" s="3"/>
      <c r="B342" s="3"/>
      <c r="C342" s="79"/>
      <c r="D342" s="56"/>
      <c r="E342" s="61"/>
      <c r="F342" s="56"/>
      <c r="G342" s="61"/>
      <c r="H342" s="382"/>
      <c r="I342" s="63"/>
      <c r="J342" s="403"/>
      <c r="K342" s="133"/>
      <c r="T342" s="54"/>
    </row>
    <row r="343" spans="1:20" x14ac:dyDescent="0.35">
      <c r="A343" s="3"/>
      <c r="B343" s="3"/>
      <c r="C343" s="79"/>
      <c r="D343" s="56"/>
      <c r="E343" s="61"/>
      <c r="F343" s="56"/>
      <c r="G343" s="61"/>
      <c r="H343" s="382"/>
      <c r="I343" s="63"/>
      <c r="J343" s="403"/>
      <c r="K343" s="133"/>
      <c r="T343" s="54"/>
    </row>
    <row r="344" spans="1:20" x14ac:dyDescent="0.35">
      <c r="A344" s="3"/>
      <c r="B344" s="3"/>
      <c r="C344" s="79"/>
      <c r="D344" s="56"/>
      <c r="E344" s="61"/>
      <c r="F344" s="56"/>
      <c r="G344" s="61"/>
      <c r="H344" s="382"/>
      <c r="I344" s="63"/>
      <c r="J344" s="403"/>
      <c r="K344" s="133"/>
      <c r="T344" s="54"/>
    </row>
    <row r="345" spans="1:20" x14ac:dyDescent="0.35">
      <c r="A345" s="3"/>
      <c r="B345" s="3"/>
      <c r="C345" s="79"/>
      <c r="D345" s="56"/>
      <c r="E345" s="61"/>
      <c r="F345" s="56"/>
      <c r="G345" s="61"/>
      <c r="H345" s="382"/>
      <c r="I345" s="63"/>
      <c r="J345" s="403"/>
      <c r="K345" s="133"/>
      <c r="T345" s="54"/>
    </row>
    <row r="346" spans="1:20" x14ac:dyDescent="0.35">
      <c r="A346" s="3"/>
      <c r="B346" s="3"/>
      <c r="C346" s="79"/>
      <c r="D346" s="56"/>
      <c r="E346" s="61"/>
      <c r="F346" s="56"/>
      <c r="G346" s="61"/>
      <c r="H346" s="382"/>
      <c r="I346" s="63"/>
      <c r="J346" s="403"/>
      <c r="K346" s="133"/>
      <c r="T346" s="54"/>
    </row>
    <row r="347" spans="1:20" x14ac:dyDescent="0.35">
      <c r="A347" s="3"/>
      <c r="B347" s="3"/>
      <c r="C347" s="79"/>
      <c r="D347" s="56"/>
      <c r="E347" s="61"/>
      <c r="F347" s="56"/>
      <c r="G347" s="61"/>
      <c r="H347" s="382"/>
      <c r="I347" s="63"/>
      <c r="J347" s="403"/>
      <c r="K347" s="133"/>
      <c r="T347" s="54"/>
    </row>
    <row r="348" spans="1:20" x14ac:dyDescent="0.35">
      <c r="A348" s="3"/>
      <c r="B348" s="3"/>
      <c r="C348" s="79"/>
      <c r="D348" s="56"/>
      <c r="E348" s="61"/>
      <c r="F348" s="56"/>
      <c r="G348" s="61"/>
      <c r="H348" s="382"/>
      <c r="I348" s="63"/>
      <c r="J348" s="403"/>
      <c r="K348" s="133"/>
      <c r="T348" s="54"/>
    </row>
    <row r="349" spans="1:20" x14ac:dyDescent="0.35">
      <c r="A349" s="3"/>
      <c r="B349" s="3"/>
      <c r="C349" s="79"/>
      <c r="D349" s="56"/>
      <c r="E349" s="61"/>
      <c r="F349" s="56"/>
      <c r="G349" s="61"/>
      <c r="H349" s="382"/>
      <c r="I349" s="63"/>
      <c r="J349" s="403"/>
      <c r="K349" s="133"/>
      <c r="T349" s="54"/>
    </row>
    <row r="350" spans="1:20" x14ac:dyDescent="0.35">
      <c r="A350" s="3"/>
      <c r="B350" s="3"/>
      <c r="C350" s="79"/>
      <c r="D350" s="56"/>
      <c r="E350" s="61"/>
      <c r="F350" s="56"/>
      <c r="G350" s="61"/>
      <c r="H350" s="382"/>
      <c r="I350" s="63"/>
      <c r="J350" s="403"/>
      <c r="K350" s="133"/>
      <c r="T350" s="54"/>
    </row>
    <row r="351" spans="1:20" x14ac:dyDescent="0.35">
      <c r="A351" s="3"/>
      <c r="B351" s="3"/>
      <c r="C351" s="79"/>
      <c r="D351" s="56"/>
      <c r="E351" s="61"/>
      <c r="F351" s="56"/>
      <c r="G351" s="61"/>
      <c r="H351" s="382"/>
      <c r="I351" s="63"/>
      <c r="J351" s="403"/>
      <c r="K351" s="133"/>
      <c r="T351" s="54"/>
    </row>
    <row r="352" spans="1:20" x14ac:dyDescent="0.35">
      <c r="A352" s="3"/>
      <c r="B352" s="3"/>
      <c r="C352" s="79"/>
      <c r="D352" s="56"/>
      <c r="E352" s="61"/>
      <c r="F352" s="56"/>
      <c r="G352" s="61"/>
      <c r="H352" s="382"/>
      <c r="I352" s="63"/>
      <c r="J352" s="403"/>
      <c r="K352" s="133"/>
      <c r="T352" s="54"/>
    </row>
    <row r="353" spans="1:20" x14ac:dyDescent="0.35">
      <c r="A353" s="3"/>
      <c r="B353" s="3"/>
      <c r="C353" s="79"/>
      <c r="D353" s="56"/>
      <c r="E353" s="61"/>
      <c r="F353" s="56"/>
      <c r="G353" s="61"/>
      <c r="H353" s="382"/>
      <c r="I353" s="63"/>
      <c r="J353" s="403"/>
      <c r="K353" s="133"/>
      <c r="T353" s="54"/>
    </row>
    <row r="354" spans="1:20" x14ac:dyDescent="0.35">
      <c r="A354" s="3"/>
      <c r="B354" s="3"/>
      <c r="C354" s="79"/>
      <c r="D354" s="56"/>
      <c r="E354" s="61"/>
      <c r="F354" s="56"/>
      <c r="G354" s="61"/>
      <c r="H354" s="382"/>
      <c r="I354" s="63"/>
      <c r="J354" s="403"/>
      <c r="K354" s="133"/>
      <c r="T354" s="54"/>
    </row>
    <row r="355" spans="1:20" x14ac:dyDescent="0.35">
      <c r="A355" s="3"/>
      <c r="B355" s="3"/>
      <c r="C355" s="79"/>
      <c r="D355" s="56"/>
      <c r="E355" s="61"/>
      <c r="F355" s="56"/>
      <c r="G355" s="61"/>
      <c r="H355" s="382"/>
      <c r="I355" s="63"/>
      <c r="J355" s="403"/>
      <c r="K355" s="133"/>
      <c r="T355" s="54"/>
    </row>
    <row r="356" spans="1:20" x14ac:dyDescent="0.35">
      <c r="A356" s="3"/>
      <c r="B356" s="3"/>
      <c r="C356" s="79"/>
      <c r="D356" s="56"/>
      <c r="E356" s="61"/>
      <c r="F356" s="56"/>
      <c r="G356" s="61"/>
      <c r="H356" s="382"/>
      <c r="I356" s="63"/>
      <c r="J356" s="403"/>
      <c r="K356" s="133"/>
      <c r="T356" s="54"/>
    </row>
    <row r="357" spans="1:20" x14ac:dyDescent="0.35">
      <c r="A357" s="3"/>
      <c r="B357" s="3"/>
      <c r="C357" s="79"/>
      <c r="D357" s="56"/>
      <c r="E357" s="61"/>
      <c r="F357" s="56"/>
      <c r="G357" s="61"/>
      <c r="H357" s="382"/>
      <c r="I357" s="63"/>
      <c r="J357" s="403"/>
      <c r="K357" s="133"/>
      <c r="T357" s="54"/>
    </row>
    <row r="358" spans="1:20" x14ac:dyDescent="0.35">
      <c r="A358" s="3"/>
      <c r="B358" s="3"/>
      <c r="C358" s="79"/>
      <c r="D358" s="56"/>
      <c r="E358" s="61"/>
      <c r="F358" s="56"/>
      <c r="G358" s="61"/>
      <c r="H358" s="382"/>
      <c r="I358" s="63"/>
      <c r="J358" s="403"/>
      <c r="K358" s="133"/>
      <c r="T358" s="54"/>
    </row>
    <row r="359" spans="1:20" x14ac:dyDescent="0.35">
      <c r="A359" s="3"/>
      <c r="B359" s="3"/>
      <c r="C359" s="79"/>
      <c r="D359" s="56"/>
      <c r="E359" s="61"/>
      <c r="F359" s="56"/>
      <c r="G359" s="61"/>
      <c r="H359" s="382"/>
      <c r="I359" s="63"/>
      <c r="J359" s="403"/>
      <c r="K359" s="133"/>
      <c r="T359" s="54"/>
    </row>
    <row r="360" spans="1:20" x14ac:dyDescent="0.35">
      <c r="A360" s="3"/>
      <c r="B360" s="3"/>
      <c r="C360" s="79"/>
      <c r="D360" s="56"/>
      <c r="E360" s="61"/>
      <c r="F360" s="56"/>
      <c r="G360" s="61"/>
      <c r="H360" s="382"/>
      <c r="I360" s="63"/>
      <c r="J360" s="403"/>
      <c r="K360" s="133"/>
      <c r="T360" s="54"/>
    </row>
    <row r="361" spans="1:20" x14ac:dyDescent="0.35">
      <c r="A361" s="3"/>
      <c r="B361" s="3"/>
      <c r="C361" s="79"/>
      <c r="D361" s="56"/>
      <c r="E361" s="61"/>
      <c r="F361" s="56"/>
      <c r="G361" s="61"/>
      <c r="H361" s="382"/>
      <c r="I361" s="63"/>
      <c r="J361" s="403"/>
      <c r="K361" s="133"/>
      <c r="T361" s="54"/>
    </row>
    <row r="362" spans="1:20" x14ac:dyDescent="0.35">
      <c r="A362" s="3"/>
      <c r="B362" s="3"/>
      <c r="C362" s="79"/>
      <c r="D362" s="56"/>
      <c r="E362" s="61"/>
      <c r="F362" s="56"/>
      <c r="G362" s="61"/>
      <c r="H362" s="382"/>
      <c r="I362" s="63"/>
      <c r="J362" s="403"/>
      <c r="K362" s="133"/>
      <c r="T362" s="54"/>
    </row>
    <row r="363" spans="1:20" x14ac:dyDescent="0.35">
      <c r="A363" s="3"/>
      <c r="B363" s="3"/>
      <c r="C363" s="79"/>
      <c r="D363" s="56"/>
      <c r="E363" s="61"/>
      <c r="F363" s="56"/>
      <c r="G363" s="61"/>
      <c r="H363" s="382"/>
      <c r="I363" s="63"/>
      <c r="J363" s="403"/>
      <c r="K363" s="133"/>
      <c r="T363" s="54"/>
    </row>
    <row r="364" spans="1:20" x14ac:dyDescent="0.35">
      <c r="A364" s="3"/>
      <c r="B364" s="3"/>
      <c r="C364" s="79"/>
      <c r="D364" s="56"/>
      <c r="E364" s="61"/>
      <c r="F364" s="56"/>
      <c r="G364" s="61"/>
      <c r="H364" s="382"/>
      <c r="I364" s="63"/>
      <c r="J364" s="403"/>
      <c r="K364" s="133"/>
      <c r="T364" s="54"/>
    </row>
    <row r="365" spans="1:20" x14ac:dyDescent="0.35">
      <c r="A365" s="3"/>
      <c r="B365" s="3"/>
      <c r="C365" s="79"/>
      <c r="D365" s="56"/>
      <c r="E365" s="61"/>
      <c r="F365" s="56"/>
      <c r="G365" s="61"/>
      <c r="H365" s="382"/>
      <c r="I365" s="63"/>
      <c r="J365" s="403"/>
      <c r="K365" s="133"/>
      <c r="T365" s="54"/>
    </row>
    <row r="366" spans="1:20" x14ac:dyDescent="0.35">
      <c r="A366" s="3"/>
      <c r="B366" s="3"/>
      <c r="C366" s="79"/>
      <c r="D366" s="56"/>
      <c r="E366" s="61"/>
      <c r="F366" s="56"/>
      <c r="G366" s="61"/>
      <c r="H366" s="382"/>
      <c r="I366" s="63"/>
      <c r="J366" s="403"/>
      <c r="K366" s="133"/>
      <c r="T366" s="54"/>
    </row>
    <row r="367" spans="1:20" x14ac:dyDescent="0.35">
      <c r="A367" s="3"/>
      <c r="B367" s="3"/>
      <c r="C367" s="79"/>
      <c r="D367" s="56"/>
      <c r="E367" s="61"/>
      <c r="F367" s="56"/>
      <c r="G367" s="61"/>
      <c r="H367" s="382"/>
      <c r="I367" s="63"/>
      <c r="J367" s="403"/>
      <c r="K367" s="133"/>
      <c r="T367" s="54"/>
    </row>
    <row r="368" spans="1:20" x14ac:dyDescent="0.35">
      <c r="A368" s="3"/>
      <c r="B368" s="3"/>
      <c r="C368" s="79"/>
      <c r="D368" s="56"/>
      <c r="E368" s="61"/>
      <c r="F368" s="56"/>
      <c r="G368" s="61"/>
      <c r="H368" s="382"/>
      <c r="I368" s="63"/>
      <c r="J368" s="403"/>
      <c r="K368" s="133"/>
      <c r="T368" s="54"/>
    </row>
    <row r="369" spans="1:20" x14ac:dyDescent="0.35">
      <c r="A369" s="3"/>
      <c r="B369" s="3"/>
      <c r="C369" s="79"/>
      <c r="D369" s="56"/>
      <c r="E369" s="61"/>
      <c r="F369" s="56"/>
      <c r="G369" s="61"/>
      <c r="H369" s="382"/>
      <c r="I369" s="63"/>
      <c r="J369" s="403"/>
      <c r="K369" s="133"/>
      <c r="T369" s="54"/>
    </row>
    <row r="370" spans="1:20" x14ac:dyDescent="0.35">
      <c r="A370" s="3"/>
      <c r="B370" s="3"/>
      <c r="C370" s="79"/>
      <c r="D370" s="56"/>
      <c r="E370" s="61"/>
      <c r="F370" s="56"/>
      <c r="G370" s="61"/>
      <c r="H370" s="382"/>
      <c r="I370" s="63"/>
      <c r="J370" s="403"/>
      <c r="K370" s="133"/>
      <c r="T370" s="54"/>
    </row>
    <row r="371" spans="1:20" x14ac:dyDescent="0.35">
      <c r="A371" s="3"/>
      <c r="B371" s="3"/>
      <c r="C371" s="79"/>
      <c r="D371" s="56"/>
      <c r="E371" s="61"/>
      <c r="F371" s="56"/>
      <c r="G371" s="61"/>
      <c r="H371" s="382"/>
      <c r="I371" s="63"/>
      <c r="J371" s="403"/>
      <c r="K371" s="133"/>
      <c r="T371" s="54"/>
    </row>
    <row r="372" spans="1:20" x14ac:dyDescent="0.35">
      <c r="A372" s="3"/>
      <c r="B372" s="3"/>
      <c r="C372" s="79"/>
      <c r="D372" s="56"/>
      <c r="E372" s="61"/>
      <c r="F372" s="56"/>
      <c r="G372" s="61"/>
      <c r="H372" s="382"/>
      <c r="I372" s="63"/>
      <c r="J372" s="403"/>
      <c r="K372" s="133"/>
      <c r="T372" s="54"/>
    </row>
    <row r="373" spans="1:20" x14ac:dyDescent="0.35">
      <c r="A373" s="3"/>
      <c r="B373" s="3"/>
      <c r="C373" s="79"/>
      <c r="D373" s="56"/>
      <c r="E373" s="61"/>
      <c r="F373" s="56"/>
      <c r="G373" s="61"/>
      <c r="H373" s="382"/>
      <c r="I373" s="63"/>
      <c r="J373" s="403"/>
      <c r="K373" s="133"/>
      <c r="T373" s="54"/>
    </row>
    <row r="374" spans="1:20" x14ac:dyDescent="0.35">
      <c r="A374" s="3"/>
      <c r="B374" s="3"/>
      <c r="C374" s="79"/>
      <c r="D374" s="56"/>
      <c r="E374" s="61"/>
      <c r="F374" s="56"/>
      <c r="G374" s="61"/>
      <c r="H374" s="382"/>
      <c r="I374" s="63"/>
      <c r="J374" s="403"/>
      <c r="K374" s="133"/>
      <c r="T374" s="54"/>
    </row>
    <row r="375" spans="1:20" x14ac:dyDescent="0.35">
      <c r="A375" s="3"/>
      <c r="B375" s="3"/>
      <c r="C375" s="79"/>
      <c r="D375" s="56"/>
      <c r="E375" s="61"/>
      <c r="F375" s="56"/>
      <c r="G375" s="61"/>
      <c r="H375" s="382"/>
      <c r="I375" s="63"/>
      <c r="J375" s="403"/>
      <c r="K375" s="133"/>
      <c r="T375" s="54"/>
    </row>
    <row r="376" spans="1:20" x14ac:dyDescent="0.35">
      <c r="A376" s="3"/>
      <c r="B376" s="3"/>
      <c r="C376" s="79"/>
      <c r="D376" s="56"/>
      <c r="E376" s="61"/>
      <c r="F376" s="56"/>
      <c r="G376" s="61"/>
      <c r="H376" s="382"/>
      <c r="I376" s="63"/>
      <c r="J376" s="403"/>
      <c r="K376" s="133"/>
      <c r="T376" s="54"/>
    </row>
    <row r="377" spans="1:20" x14ac:dyDescent="0.35">
      <c r="A377" s="3"/>
      <c r="B377" s="3"/>
      <c r="C377" s="79"/>
      <c r="D377" s="56"/>
      <c r="E377" s="61"/>
      <c r="F377" s="56"/>
      <c r="G377" s="61"/>
      <c r="H377" s="382"/>
      <c r="I377" s="63"/>
      <c r="J377" s="403"/>
      <c r="K377" s="133"/>
      <c r="T377" s="54"/>
    </row>
    <row r="378" spans="1:20" x14ac:dyDescent="0.35">
      <c r="A378" s="3"/>
      <c r="B378" s="3"/>
      <c r="C378" s="79"/>
      <c r="D378" s="56"/>
      <c r="E378" s="61"/>
      <c r="F378" s="56"/>
      <c r="G378" s="61"/>
      <c r="H378" s="382"/>
      <c r="I378" s="63"/>
      <c r="J378" s="403"/>
      <c r="K378" s="133"/>
      <c r="T378" s="54"/>
    </row>
    <row r="379" spans="1:20" x14ac:dyDescent="0.35">
      <c r="A379" s="3"/>
      <c r="B379" s="3"/>
      <c r="C379" s="79"/>
      <c r="D379" s="56"/>
      <c r="E379" s="61"/>
      <c r="F379" s="56"/>
      <c r="G379" s="61"/>
      <c r="H379" s="382"/>
      <c r="I379" s="63"/>
      <c r="J379" s="403"/>
      <c r="K379" s="133"/>
      <c r="T379" s="54"/>
    </row>
    <row r="380" spans="1:20" x14ac:dyDescent="0.35">
      <c r="A380" s="3"/>
      <c r="B380" s="3"/>
      <c r="C380" s="79"/>
      <c r="D380" s="56"/>
      <c r="E380" s="61"/>
      <c r="F380" s="56"/>
      <c r="G380" s="61"/>
      <c r="H380" s="382"/>
      <c r="I380" s="63"/>
      <c r="J380" s="403"/>
      <c r="K380" s="133"/>
      <c r="T380" s="54"/>
    </row>
    <row r="381" spans="1:20" x14ac:dyDescent="0.35">
      <c r="A381" s="3"/>
      <c r="B381" s="3"/>
      <c r="C381" s="79"/>
      <c r="D381" s="56"/>
      <c r="E381" s="61"/>
      <c r="F381" s="56"/>
      <c r="G381" s="61"/>
      <c r="H381" s="382"/>
      <c r="I381" s="63"/>
      <c r="J381" s="403"/>
      <c r="K381" s="133"/>
      <c r="T381" s="54"/>
    </row>
    <row r="382" spans="1:20" x14ac:dyDescent="0.35">
      <c r="A382" s="3"/>
      <c r="B382" s="3"/>
      <c r="C382" s="79"/>
      <c r="D382" s="56"/>
      <c r="E382" s="61"/>
      <c r="F382" s="56"/>
      <c r="G382" s="61"/>
      <c r="H382" s="382"/>
      <c r="I382" s="63"/>
      <c r="J382" s="403"/>
      <c r="K382" s="133"/>
      <c r="T382" s="54"/>
    </row>
    <row r="383" spans="1:20" x14ac:dyDescent="0.35">
      <c r="A383" s="3"/>
      <c r="B383" s="3"/>
      <c r="C383" s="79"/>
      <c r="D383" s="56"/>
      <c r="E383" s="61"/>
      <c r="F383" s="56"/>
      <c r="G383" s="61"/>
      <c r="H383" s="382"/>
      <c r="I383" s="63"/>
      <c r="J383" s="403"/>
      <c r="K383" s="133"/>
      <c r="T383" s="54"/>
    </row>
    <row r="384" spans="1:20" x14ac:dyDescent="0.35">
      <c r="A384" s="3"/>
      <c r="B384" s="3"/>
      <c r="C384" s="79"/>
      <c r="D384" s="56"/>
      <c r="E384" s="61"/>
      <c r="F384" s="56"/>
      <c r="G384" s="61"/>
      <c r="H384" s="382"/>
      <c r="I384" s="63"/>
      <c r="J384" s="403"/>
      <c r="K384" s="133"/>
      <c r="T384" s="54"/>
    </row>
    <row r="385" spans="1:20" x14ac:dyDescent="0.35">
      <c r="A385" s="3"/>
      <c r="B385" s="3"/>
      <c r="C385" s="79"/>
      <c r="D385" s="56"/>
      <c r="E385" s="61"/>
      <c r="F385" s="56"/>
      <c r="G385" s="61"/>
      <c r="H385" s="382"/>
      <c r="I385" s="63"/>
      <c r="J385" s="403"/>
      <c r="K385" s="133"/>
      <c r="T385" s="54"/>
    </row>
    <row r="386" spans="1:20" x14ac:dyDescent="0.35">
      <c r="A386" s="3"/>
      <c r="B386" s="3"/>
      <c r="C386" s="79"/>
      <c r="D386" s="56"/>
      <c r="E386" s="61"/>
      <c r="F386" s="56"/>
      <c r="G386" s="61"/>
      <c r="H386" s="382"/>
      <c r="I386" s="63"/>
      <c r="J386" s="403"/>
      <c r="K386" s="133"/>
      <c r="T386" s="54"/>
    </row>
    <row r="387" spans="1:20" x14ac:dyDescent="0.35">
      <c r="A387" s="3"/>
      <c r="B387" s="3"/>
      <c r="C387" s="79"/>
      <c r="D387" s="56"/>
      <c r="E387" s="61"/>
      <c r="F387" s="56"/>
      <c r="G387" s="61"/>
      <c r="H387" s="382"/>
      <c r="I387" s="63"/>
      <c r="J387" s="403"/>
      <c r="K387" s="133"/>
      <c r="T387" s="54"/>
    </row>
    <row r="388" spans="1:20" x14ac:dyDescent="0.35">
      <c r="A388" s="3"/>
      <c r="B388" s="3"/>
      <c r="C388" s="79"/>
      <c r="D388" s="56"/>
      <c r="E388" s="61"/>
      <c r="F388" s="56"/>
      <c r="G388" s="61"/>
      <c r="H388" s="382"/>
      <c r="I388" s="63"/>
      <c r="J388" s="403"/>
      <c r="K388" s="133"/>
      <c r="T388" s="54"/>
    </row>
    <row r="389" spans="1:20" x14ac:dyDescent="0.35">
      <c r="A389" s="3"/>
      <c r="B389" s="3"/>
      <c r="C389" s="79"/>
      <c r="D389" s="56"/>
      <c r="E389" s="61"/>
      <c r="F389" s="56"/>
      <c r="G389" s="61"/>
      <c r="H389" s="382"/>
      <c r="I389" s="63"/>
      <c r="J389" s="403"/>
      <c r="K389" s="133"/>
      <c r="T389" s="54"/>
    </row>
    <row r="390" spans="1:20" x14ac:dyDescent="0.35">
      <c r="A390" s="3"/>
      <c r="B390" s="3"/>
      <c r="C390" s="79"/>
      <c r="D390" s="56"/>
      <c r="E390" s="61"/>
      <c r="F390" s="56"/>
      <c r="G390" s="61"/>
      <c r="H390" s="382"/>
      <c r="I390" s="63"/>
      <c r="J390" s="403"/>
      <c r="K390" s="133"/>
      <c r="T390" s="54"/>
    </row>
    <row r="391" spans="1:20" x14ac:dyDescent="0.35">
      <c r="A391" s="3"/>
      <c r="B391" s="3"/>
      <c r="C391" s="79"/>
      <c r="D391" s="56"/>
      <c r="E391" s="61"/>
      <c r="F391" s="56"/>
      <c r="G391" s="61"/>
      <c r="H391" s="382"/>
      <c r="I391" s="63"/>
      <c r="J391" s="403"/>
      <c r="K391" s="133"/>
      <c r="T391" s="54"/>
    </row>
    <row r="392" spans="1:20" x14ac:dyDescent="0.35">
      <c r="A392" s="3"/>
      <c r="B392" s="3"/>
      <c r="C392" s="79"/>
      <c r="D392" s="56"/>
      <c r="E392" s="61"/>
      <c r="F392" s="56"/>
      <c r="G392" s="61"/>
      <c r="H392" s="382"/>
      <c r="I392" s="63"/>
      <c r="J392" s="403"/>
      <c r="K392" s="133"/>
      <c r="T392" s="54"/>
    </row>
    <row r="393" spans="1:20" x14ac:dyDescent="0.35">
      <c r="A393" s="3"/>
      <c r="B393" s="3"/>
      <c r="C393" s="79"/>
      <c r="D393" s="56"/>
      <c r="E393" s="61"/>
      <c r="F393" s="56"/>
      <c r="G393" s="61"/>
      <c r="H393" s="382"/>
      <c r="I393" s="63"/>
      <c r="J393" s="403"/>
      <c r="K393" s="133"/>
      <c r="T393" s="54"/>
    </row>
    <row r="394" spans="1:20" x14ac:dyDescent="0.35">
      <c r="A394" s="3"/>
      <c r="B394" s="3"/>
      <c r="C394" s="79"/>
      <c r="D394" s="56"/>
      <c r="E394" s="61"/>
      <c r="F394" s="56"/>
      <c r="G394" s="61"/>
      <c r="H394" s="382"/>
      <c r="I394" s="63"/>
      <c r="J394" s="403"/>
      <c r="K394" s="133"/>
      <c r="T394" s="54"/>
    </row>
    <row r="395" spans="1:20" x14ac:dyDescent="0.35">
      <c r="A395" s="3"/>
      <c r="B395" s="3"/>
      <c r="C395" s="79"/>
      <c r="D395" s="56"/>
      <c r="E395" s="61"/>
      <c r="F395" s="56"/>
      <c r="G395" s="61"/>
      <c r="H395" s="382"/>
      <c r="I395" s="63"/>
      <c r="J395" s="403"/>
      <c r="K395" s="133"/>
      <c r="T395" s="54"/>
    </row>
    <row r="396" spans="1:20" x14ac:dyDescent="0.35">
      <c r="A396" s="3"/>
      <c r="B396" s="3"/>
      <c r="C396" s="79"/>
      <c r="D396" s="56"/>
      <c r="E396" s="61"/>
      <c r="F396" s="56"/>
      <c r="G396" s="61"/>
      <c r="H396" s="382"/>
      <c r="I396" s="63"/>
      <c r="J396" s="403"/>
      <c r="K396" s="133"/>
      <c r="T396" s="54"/>
    </row>
    <row r="397" spans="1:20" x14ac:dyDescent="0.35">
      <c r="A397" s="3"/>
      <c r="B397" s="3"/>
      <c r="C397" s="79"/>
      <c r="D397" s="56"/>
      <c r="E397" s="61"/>
      <c r="F397" s="56"/>
      <c r="G397" s="61"/>
      <c r="H397" s="382"/>
      <c r="I397" s="63"/>
      <c r="J397" s="403"/>
      <c r="K397" s="133"/>
      <c r="T397" s="54"/>
    </row>
    <row r="398" spans="1:20" x14ac:dyDescent="0.35">
      <c r="A398" s="3"/>
      <c r="B398" s="3"/>
      <c r="C398" s="79"/>
      <c r="D398" s="56"/>
      <c r="E398" s="61"/>
      <c r="F398" s="56"/>
      <c r="G398" s="61"/>
      <c r="H398" s="382"/>
      <c r="I398" s="63"/>
      <c r="J398" s="403"/>
      <c r="K398" s="133"/>
      <c r="T398" s="54"/>
    </row>
    <row r="399" spans="1:20" x14ac:dyDescent="0.35">
      <c r="A399" s="3"/>
      <c r="B399" s="3"/>
      <c r="C399" s="79"/>
      <c r="D399" s="56"/>
      <c r="E399" s="61"/>
      <c r="F399" s="56"/>
      <c r="G399" s="61"/>
      <c r="H399" s="382"/>
      <c r="I399" s="63"/>
      <c r="J399" s="403"/>
      <c r="K399" s="133"/>
      <c r="T399" s="54"/>
    </row>
    <row r="400" spans="1:20" x14ac:dyDescent="0.35">
      <c r="A400" s="3"/>
      <c r="B400" s="3"/>
      <c r="C400" s="79"/>
      <c r="D400" s="56"/>
      <c r="E400" s="61"/>
      <c r="F400" s="56"/>
      <c r="G400" s="61"/>
      <c r="H400" s="382"/>
      <c r="I400" s="63"/>
      <c r="J400" s="403"/>
      <c r="K400" s="133"/>
      <c r="T400" s="54"/>
    </row>
    <row r="401" spans="1:20" x14ac:dyDescent="0.35">
      <c r="A401" s="3"/>
      <c r="B401" s="3"/>
      <c r="C401" s="79"/>
      <c r="D401" s="56"/>
      <c r="E401" s="61"/>
      <c r="F401" s="56"/>
      <c r="G401" s="61"/>
      <c r="H401" s="382"/>
      <c r="I401" s="63"/>
      <c r="J401" s="403"/>
      <c r="K401" s="133"/>
      <c r="T401" s="54"/>
    </row>
    <row r="402" spans="1:20" x14ac:dyDescent="0.35">
      <c r="A402" s="3"/>
      <c r="B402" s="3"/>
      <c r="C402" s="79"/>
      <c r="D402" s="56"/>
      <c r="E402" s="61"/>
      <c r="F402" s="56"/>
      <c r="G402" s="61"/>
      <c r="H402" s="382"/>
      <c r="I402" s="63"/>
      <c r="J402" s="403"/>
      <c r="K402" s="133"/>
      <c r="T402" s="54"/>
    </row>
    <row r="403" spans="1:20" x14ac:dyDescent="0.35">
      <c r="A403" s="3"/>
      <c r="B403" s="3"/>
      <c r="C403" s="79"/>
      <c r="D403" s="56"/>
      <c r="E403" s="61"/>
      <c r="F403" s="56"/>
      <c r="G403" s="61"/>
      <c r="H403" s="382"/>
      <c r="I403" s="63"/>
      <c r="J403" s="403"/>
      <c r="K403" s="133"/>
      <c r="T403" s="54"/>
    </row>
    <row r="404" spans="1:20" x14ac:dyDescent="0.35">
      <c r="A404" s="3"/>
      <c r="B404" s="3"/>
      <c r="C404" s="79"/>
      <c r="D404" s="56"/>
      <c r="E404" s="61"/>
      <c r="F404" s="56"/>
      <c r="G404" s="61"/>
      <c r="H404" s="382"/>
      <c r="I404" s="63"/>
      <c r="J404" s="403"/>
      <c r="K404" s="133"/>
      <c r="T404" s="54"/>
    </row>
    <row r="405" spans="1:20" x14ac:dyDescent="0.35">
      <c r="A405" s="3"/>
      <c r="B405" s="3"/>
      <c r="C405" s="79"/>
      <c r="D405" s="56"/>
      <c r="E405" s="61"/>
      <c r="F405" s="56"/>
      <c r="G405" s="61"/>
      <c r="H405" s="382"/>
      <c r="I405" s="63"/>
      <c r="J405" s="403"/>
      <c r="K405" s="133"/>
      <c r="T405" s="54"/>
    </row>
    <row r="406" spans="1:20" x14ac:dyDescent="0.35">
      <c r="A406" s="3"/>
      <c r="B406" s="3"/>
      <c r="C406" s="79"/>
      <c r="D406" s="56"/>
      <c r="E406" s="61"/>
      <c r="F406" s="56"/>
      <c r="G406" s="61"/>
      <c r="H406" s="382"/>
      <c r="I406" s="63"/>
      <c r="J406" s="403"/>
      <c r="K406" s="133"/>
      <c r="T406" s="54"/>
    </row>
    <row r="407" spans="1:20" x14ac:dyDescent="0.35">
      <c r="A407" s="3"/>
      <c r="B407" s="3"/>
      <c r="C407" s="79"/>
      <c r="D407" s="56"/>
      <c r="E407" s="61"/>
      <c r="F407" s="56"/>
      <c r="G407" s="61"/>
      <c r="H407" s="382"/>
      <c r="I407" s="63"/>
      <c r="J407" s="403"/>
      <c r="K407" s="133"/>
      <c r="T407" s="54"/>
    </row>
    <row r="408" spans="1:20" x14ac:dyDescent="0.35">
      <c r="A408" s="3"/>
      <c r="B408" s="3"/>
      <c r="C408" s="79"/>
      <c r="D408" s="56"/>
      <c r="E408" s="61"/>
      <c r="F408" s="56"/>
      <c r="G408" s="61"/>
      <c r="H408" s="382"/>
      <c r="I408" s="63"/>
      <c r="J408" s="403"/>
      <c r="K408" s="133"/>
      <c r="T408" s="54"/>
    </row>
    <row r="409" spans="1:20" x14ac:dyDescent="0.35">
      <c r="A409" s="3"/>
      <c r="B409" s="3"/>
      <c r="C409" s="79"/>
      <c r="D409" s="56"/>
      <c r="E409" s="61"/>
      <c r="F409" s="56"/>
      <c r="G409" s="61"/>
      <c r="H409" s="382"/>
      <c r="I409" s="63"/>
      <c r="J409" s="403"/>
      <c r="K409" s="133"/>
      <c r="T409" s="54"/>
    </row>
    <row r="410" spans="1:20" x14ac:dyDescent="0.35">
      <c r="A410" s="3"/>
      <c r="B410" s="3"/>
      <c r="C410" s="79"/>
      <c r="D410" s="56"/>
      <c r="E410" s="61"/>
      <c r="F410" s="56"/>
      <c r="G410" s="61"/>
      <c r="H410" s="382"/>
      <c r="I410" s="63"/>
      <c r="J410" s="403"/>
      <c r="K410" s="133"/>
      <c r="T410" s="54"/>
    </row>
    <row r="411" spans="1:20" x14ac:dyDescent="0.35">
      <c r="A411" s="3"/>
      <c r="B411" s="3"/>
      <c r="C411" s="79"/>
      <c r="D411" s="56"/>
      <c r="E411" s="61"/>
      <c r="F411" s="56"/>
      <c r="G411" s="61"/>
      <c r="H411" s="382"/>
      <c r="I411" s="63"/>
      <c r="J411" s="403"/>
      <c r="K411" s="133"/>
      <c r="T411" s="54"/>
    </row>
    <row r="412" spans="1:20" x14ac:dyDescent="0.35">
      <c r="A412" s="3"/>
      <c r="B412" s="3"/>
      <c r="C412" s="79"/>
      <c r="D412" s="56"/>
      <c r="E412" s="61"/>
      <c r="F412" s="56"/>
      <c r="G412" s="61"/>
      <c r="H412" s="382"/>
      <c r="I412" s="63"/>
      <c r="J412" s="403"/>
      <c r="K412" s="133"/>
      <c r="T412" s="54"/>
    </row>
    <row r="413" spans="1:20" x14ac:dyDescent="0.35">
      <c r="A413" s="3"/>
      <c r="B413" s="3"/>
      <c r="C413" s="79"/>
      <c r="D413" s="56"/>
      <c r="E413" s="61"/>
      <c r="F413" s="56"/>
      <c r="G413" s="61"/>
      <c r="H413" s="382"/>
      <c r="I413" s="63"/>
      <c r="J413" s="403"/>
      <c r="K413" s="133"/>
      <c r="T413" s="54"/>
    </row>
    <row r="414" spans="1:20" x14ac:dyDescent="0.35">
      <c r="A414" s="3"/>
      <c r="B414" s="3"/>
      <c r="C414" s="79"/>
      <c r="D414" s="56"/>
      <c r="E414" s="61"/>
      <c r="F414" s="56"/>
      <c r="G414" s="61"/>
      <c r="H414" s="382"/>
      <c r="I414" s="63"/>
      <c r="J414" s="403"/>
      <c r="K414" s="133"/>
      <c r="T414" s="54"/>
    </row>
    <row r="415" spans="1:20" x14ac:dyDescent="0.35">
      <c r="A415" s="3"/>
      <c r="B415" s="3"/>
      <c r="C415" s="79"/>
      <c r="D415" s="56"/>
      <c r="E415" s="61"/>
      <c r="F415" s="56"/>
      <c r="G415" s="61"/>
      <c r="H415" s="382"/>
      <c r="I415" s="63"/>
      <c r="J415" s="403"/>
      <c r="K415" s="133"/>
      <c r="T415" s="54"/>
    </row>
    <row r="416" spans="1:20" x14ac:dyDescent="0.35">
      <c r="A416" s="3"/>
      <c r="B416" s="3"/>
      <c r="C416" s="79"/>
      <c r="D416" s="56"/>
      <c r="E416" s="61"/>
      <c r="F416" s="56"/>
      <c r="G416" s="61"/>
      <c r="H416" s="382"/>
      <c r="I416" s="63"/>
      <c r="J416" s="403"/>
      <c r="K416" s="133"/>
      <c r="T416" s="54"/>
    </row>
    <row r="417" spans="1:20" x14ac:dyDescent="0.35">
      <c r="A417" s="3"/>
      <c r="B417" s="3"/>
      <c r="C417" s="79"/>
      <c r="D417" s="56"/>
      <c r="E417" s="61"/>
      <c r="F417" s="56"/>
      <c r="G417" s="61"/>
      <c r="H417" s="382"/>
      <c r="I417" s="63"/>
      <c r="J417" s="403"/>
      <c r="K417" s="133"/>
      <c r="T417" s="54"/>
    </row>
    <row r="418" spans="1:20" x14ac:dyDescent="0.35">
      <c r="A418" s="3"/>
      <c r="B418" s="3"/>
      <c r="C418" s="79"/>
      <c r="D418" s="56"/>
      <c r="E418" s="61"/>
      <c r="F418" s="56"/>
      <c r="G418" s="61"/>
      <c r="H418" s="382"/>
      <c r="I418" s="63"/>
      <c r="J418" s="403"/>
      <c r="K418" s="133"/>
      <c r="T418" s="54"/>
    </row>
    <row r="419" spans="1:20" x14ac:dyDescent="0.35">
      <c r="A419" s="3"/>
      <c r="B419" s="3"/>
      <c r="C419" s="79"/>
      <c r="D419" s="56"/>
      <c r="E419" s="61"/>
      <c r="F419" s="56"/>
      <c r="G419" s="61"/>
      <c r="H419" s="382"/>
      <c r="I419" s="63"/>
      <c r="J419" s="403"/>
      <c r="K419" s="133"/>
      <c r="T419" s="54"/>
    </row>
    <row r="420" spans="1:20" x14ac:dyDescent="0.35">
      <c r="A420" s="3"/>
      <c r="B420" s="3"/>
      <c r="C420" s="79"/>
      <c r="D420" s="56"/>
      <c r="E420" s="61"/>
      <c r="F420" s="56"/>
      <c r="G420" s="61"/>
      <c r="H420" s="382"/>
      <c r="I420" s="63"/>
      <c r="J420" s="403"/>
      <c r="K420" s="133"/>
      <c r="T420" s="54"/>
    </row>
    <row r="421" spans="1:20" x14ac:dyDescent="0.35">
      <c r="A421" s="3"/>
      <c r="B421" s="3"/>
      <c r="C421" s="79"/>
      <c r="D421" s="56"/>
      <c r="E421" s="61"/>
      <c r="F421" s="56"/>
      <c r="G421" s="61"/>
      <c r="H421" s="382"/>
      <c r="I421" s="63"/>
      <c r="J421" s="403"/>
      <c r="K421" s="133"/>
      <c r="T421" s="54"/>
    </row>
    <row r="422" spans="1:20" x14ac:dyDescent="0.35">
      <c r="A422" s="3"/>
      <c r="B422" s="3"/>
      <c r="C422" s="79"/>
      <c r="D422" s="56"/>
      <c r="E422" s="61"/>
      <c r="F422" s="56"/>
      <c r="G422" s="61"/>
      <c r="H422" s="382"/>
      <c r="I422" s="63"/>
      <c r="J422" s="403"/>
      <c r="K422" s="133"/>
      <c r="T422" s="54"/>
    </row>
    <row r="423" spans="1:20" x14ac:dyDescent="0.35">
      <c r="A423" s="3"/>
      <c r="B423" s="3"/>
      <c r="C423" s="79"/>
      <c r="D423" s="56"/>
      <c r="E423" s="61"/>
      <c r="F423" s="56"/>
      <c r="G423" s="61"/>
      <c r="H423" s="382"/>
      <c r="I423" s="63"/>
      <c r="J423" s="403"/>
      <c r="K423" s="133"/>
      <c r="T423" s="54"/>
    </row>
    <row r="424" spans="1:20" x14ac:dyDescent="0.35">
      <c r="A424" s="3"/>
      <c r="B424" s="3"/>
      <c r="C424" s="79"/>
      <c r="D424" s="56"/>
      <c r="E424" s="61"/>
      <c r="F424" s="56"/>
      <c r="G424" s="61"/>
      <c r="H424" s="382"/>
      <c r="I424" s="63"/>
      <c r="J424" s="403"/>
      <c r="K424" s="133"/>
      <c r="T424" s="54"/>
    </row>
    <row r="425" spans="1:20" x14ac:dyDescent="0.35">
      <c r="A425" s="3"/>
      <c r="B425" s="3"/>
      <c r="C425" s="79"/>
      <c r="D425" s="56"/>
      <c r="E425" s="61"/>
      <c r="F425" s="56"/>
      <c r="G425" s="61"/>
      <c r="H425" s="382"/>
      <c r="I425" s="63"/>
      <c r="J425" s="403"/>
      <c r="K425" s="133"/>
      <c r="T425" s="54"/>
    </row>
    <row r="426" spans="1:20" x14ac:dyDescent="0.35">
      <c r="A426" s="3"/>
      <c r="B426" s="3"/>
      <c r="C426" s="79"/>
      <c r="D426" s="56"/>
      <c r="E426" s="61"/>
      <c r="F426" s="56"/>
      <c r="G426" s="61"/>
      <c r="H426" s="382"/>
      <c r="I426" s="63"/>
      <c r="J426" s="403"/>
      <c r="K426" s="133"/>
      <c r="T426" s="54"/>
    </row>
    <row r="427" spans="1:20" x14ac:dyDescent="0.35">
      <c r="A427" s="3"/>
      <c r="B427" s="3"/>
      <c r="C427" s="79"/>
      <c r="D427" s="56"/>
      <c r="E427" s="61"/>
      <c r="F427" s="56"/>
      <c r="G427" s="61"/>
      <c r="H427" s="382"/>
      <c r="I427" s="63"/>
      <c r="J427" s="403"/>
      <c r="K427" s="133"/>
      <c r="T427" s="54"/>
    </row>
    <row r="428" spans="1:20" x14ac:dyDescent="0.35">
      <c r="A428" s="3"/>
      <c r="B428" s="3"/>
      <c r="C428" s="79"/>
      <c r="D428" s="56"/>
      <c r="E428" s="61"/>
      <c r="F428" s="56"/>
      <c r="G428" s="61"/>
      <c r="H428" s="382"/>
      <c r="I428" s="63"/>
      <c r="J428" s="403"/>
      <c r="K428" s="133"/>
      <c r="T428" s="54"/>
    </row>
    <row r="429" spans="1:20" x14ac:dyDescent="0.35">
      <c r="A429" s="3"/>
      <c r="B429" s="3"/>
      <c r="C429" s="79"/>
      <c r="D429" s="56"/>
      <c r="E429" s="61"/>
      <c r="F429" s="56"/>
      <c r="G429" s="61"/>
      <c r="H429" s="382"/>
      <c r="I429" s="63"/>
      <c r="J429" s="403"/>
      <c r="K429" s="133"/>
      <c r="T429" s="54"/>
    </row>
    <row r="430" spans="1:20" x14ac:dyDescent="0.35">
      <c r="A430" s="3"/>
      <c r="B430" s="3"/>
      <c r="C430" s="79"/>
      <c r="D430" s="56"/>
      <c r="E430" s="61"/>
      <c r="F430" s="56"/>
      <c r="G430" s="61"/>
      <c r="H430" s="382"/>
      <c r="I430" s="63"/>
      <c r="J430" s="403"/>
      <c r="K430" s="133"/>
      <c r="T430" s="54"/>
    </row>
    <row r="431" spans="1:20" x14ac:dyDescent="0.35">
      <c r="A431" s="3"/>
      <c r="B431" s="3"/>
      <c r="C431" s="79"/>
      <c r="D431" s="56"/>
      <c r="E431" s="61"/>
      <c r="F431" s="56"/>
      <c r="G431" s="61"/>
      <c r="H431" s="382"/>
      <c r="I431" s="63"/>
      <c r="J431" s="403"/>
      <c r="K431" s="133"/>
      <c r="T431" s="54"/>
    </row>
    <row r="432" spans="1:20" x14ac:dyDescent="0.35">
      <c r="A432" s="3"/>
      <c r="B432" s="3"/>
      <c r="C432" s="79"/>
      <c r="D432" s="56"/>
      <c r="E432" s="61"/>
      <c r="F432" s="56"/>
      <c r="G432" s="61"/>
      <c r="H432" s="382"/>
      <c r="I432" s="63"/>
      <c r="J432" s="403"/>
      <c r="K432" s="133"/>
      <c r="T432" s="54"/>
    </row>
    <row r="433" spans="1:20" x14ac:dyDescent="0.35">
      <c r="A433" s="3"/>
      <c r="B433" s="3"/>
      <c r="C433" s="79"/>
      <c r="D433" s="56"/>
      <c r="E433" s="61"/>
      <c r="F433" s="56"/>
      <c r="G433" s="61"/>
      <c r="H433" s="382"/>
      <c r="I433" s="63"/>
      <c r="J433" s="403"/>
      <c r="K433" s="133"/>
      <c r="T433" s="54"/>
    </row>
    <row r="434" spans="1:20" x14ac:dyDescent="0.35">
      <c r="A434" s="3"/>
      <c r="B434" s="3"/>
      <c r="C434" s="79"/>
      <c r="D434" s="56"/>
      <c r="E434" s="61"/>
      <c r="F434" s="56"/>
      <c r="G434" s="61"/>
      <c r="H434" s="382"/>
      <c r="I434" s="63"/>
      <c r="J434" s="403"/>
      <c r="K434" s="133"/>
      <c r="T434" s="54"/>
    </row>
    <row r="435" spans="1:20" x14ac:dyDescent="0.35">
      <c r="A435" s="3"/>
      <c r="B435" s="3"/>
      <c r="C435" s="79"/>
      <c r="D435" s="56"/>
      <c r="E435" s="61"/>
      <c r="F435" s="56"/>
      <c r="G435" s="61"/>
      <c r="H435" s="382"/>
      <c r="I435" s="63"/>
      <c r="J435" s="403"/>
      <c r="K435" s="133"/>
      <c r="T435" s="54"/>
    </row>
    <row r="436" spans="1:20" x14ac:dyDescent="0.35">
      <c r="A436" s="3"/>
      <c r="B436" s="3"/>
      <c r="C436" s="79"/>
      <c r="D436" s="56"/>
      <c r="E436" s="61"/>
      <c r="F436" s="56"/>
      <c r="G436" s="61"/>
      <c r="H436" s="382"/>
      <c r="I436" s="63"/>
      <c r="J436" s="403"/>
      <c r="K436" s="133"/>
      <c r="T436" s="54"/>
    </row>
    <row r="437" spans="1:20" x14ac:dyDescent="0.35">
      <c r="A437" s="3"/>
      <c r="B437" s="3"/>
      <c r="C437" s="79"/>
      <c r="D437" s="56"/>
      <c r="E437" s="61"/>
      <c r="F437" s="56"/>
      <c r="G437" s="61"/>
      <c r="H437" s="382"/>
      <c r="I437" s="63"/>
      <c r="J437" s="403"/>
      <c r="K437" s="133"/>
      <c r="T437" s="54"/>
    </row>
    <row r="438" spans="1:20" x14ac:dyDescent="0.35">
      <c r="A438" s="3"/>
      <c r="B438" s="3"/>
      <c r="C438" s="79"/>
      <c r="D438" s="56"/>
      <c r="E438" s="61"/>
      <c r="F438" s="56"/>
      <c r="G438" s="61"/>
      <c r="H438" s="382"/>
      <c r="I438" s="63"/>
      <c r="J438" s="403"/>
      <c r="K438" s="133"/>
      <c r="T438" s="54"/>
    </row>
    <row r="439" spans="1:20" x14ac:dyDescent="0.35">
      <c r="A439" s="3"/>
      <c r="B439" s="3"/>
      <c r="C439" s="79"/>
      <c r="D439" s="56"/>
      <c r="E439" s="61"/>
      <c r="F439" s="56"/>
      <c r="G439" s="61"/>
      <c r="H439" s="382"/>
      <c r="I439" s="63"/>
      <c r="J439" s="403"/>
      <c r="K439" s="133"/>
      <c r="T439" s="54"/>
    </row>
    <row r="440" spans="1:20" x14ac:dyDescent="0.35">
      <c r="A440" s="3"/>
      <c r="B440" s="3"/>
      <c r="C440" s="79"/>
      <c r="D440" s="56"/>
      <c r="E440" s="61"/>
      <c r="F440" s="56"/>
      <c r="G440" s="61"/>
      <c r="H440" s="382"/>
      <c r="I440" s="63"/>
      <c r="J440" s="403"/>
      <c r="K440" s="133"/>
      <c r="T440" s="54"/>
    </row>
    <row r="441" spans="1:20" x14ac:dyDescent="0.35">
      <c r="A441" s="3"/>
      <c r="B441" s="3"/>
      <c r="C441" s="79"/>
      <c r="D441" s="56"/>
      <c r="E441" s="61"/>
      <c r="F441" s="56"/>
      <c r="G441" s="61"/>
      <c r="H441" s="382"/>
      <c r="I441" s="63"/>
      <c r="J441" s="403"/>
      <c r="K441" s="133"/>
      <c r="T441" s="54"/>
    </row>
    <row r="442" spans="1:20" x14ac:dyDescent="0.35">
      <c r="A442" s="3"/>
      <c r="B442" s="3"/>
      <c r="C442" s="79"/>
      <c r="D442" s="56"/>
      <c r="E442" s="61"/>
      <c r="F442" s="56"/>
      <c r="G442" s="61"/>
      <c r="H442" s="382"/>
      <c r="I442" s="63"/>
      <c r="J442" s="403"/>
      <c r="K442" s="133"/>
      <c r="T442" s="54"/>
    </row>
    <row r="443" spans="1:20" x14ac:dyDescent="0.35">
      <c r="A443" s="3"/>
      <c r="B443" s="3"/>
      <c r="C443" s="79"/>
      <c r="D443" s="56"/>
      <c r="E443" s="61"/>
      <c r="F443" s="56"/>
      <c r="G443" s="61"/>
      <c r="H443" s="382"/>
      <c r="I443" s="63"/>
      <c r="J443" s="403"/>
      <c r="K443" s="133"/>
      <c r="T443" s="54"/>
    </row>
    <row r="444" spans="1:20" x14ac:dyDescent="0.35">
      <c r="A444" s="3"/>
      <c r="B444" s="3"/>
      <c r="C444" s="79"/>
      <c r="D444" s="56"/>
      <c r="E444" s="61"/>
      <c r="F444" s="56"/>
      <c r="G444" s="61"/>
      <c r="H444" s="382"/>
      <c r="I444" s="63"/>
      <c r="J444" s="403"/>
      <c r="K444" s="133"/>
      <c r="T444" s="54"/>
    </row>
    <row r="445" spans="1:20" x14ac:dyDescent="0.35">
      <c r="A445" s="3"/>
      <c r="B445" s="3"/>
      <c r="C445" s="79"/>
      <c r="D445" s="56"/>
      <c r="E445" s="61"/>
      <c r="F445" s="56"/>
      <c r="G445" s="61"/>
      <c r="H445" s="382"/>
      <c r="I445" s="63"/>
      <c r="J445" s="403"/>
      <c r="K445" s="133"/>
      <c r="T445" s="54"/>
    </row>
    <row r="446" spans="1:20" x14ac:dyDescent="0.35">
      <c r="A446" s="3"/>
      <c r="B446" s="3"/>
      <c r="C446" s="79"/>
      <c r="D446" s="56"/>
      <c r="E446" s="61"/>
      <c r="F446" s="56"/>
      <c r="G446" s="61"/>
      <c r="H446" s="382"/>
      <c r="I446" s="63"/>
      <c r="J446" s="403"/>
      <c r="K446" s="133"/>
      <c r="T446" s="54"/>
    </row>
    <row r="447" spans="1:20" x14ac:dyDescent="0.35">
      <c r="A447" s="3"/>
      <c r="B447" s="3"/>
      <c r="C447" s="79"/>
      <c r="D447" s="56"/>
      <c r="E447" s="61"/>
      <c r="F447" s="56"/>
      <c r="G447" s="61"/>
      <c r="H447" s="382"/>
      <c r="I447" s="63"/>
      <c r="J447" s="403"/>
      <c r="K447" s="133"/>
      <c r="T447" s="54"/>
    </row>
    <row r="448" spans="1:20" x14ac:dyDescent="0.35">
      <c r="A448" s="3"/>
      <c r="B448" s="3"/>
      <c r="C448" s="79"/>
      <c r="D448" s="56"/>
      <c r="E448" s="61"/>
      <c r="F448" s="56"/>
      <c r="G448" s="61"/>
      <c r="H448" s="382"/>
      <c r="I448" s="63"/>
      <c r="J448" s="403"/>
      <c r="K448" s="133"/>
      <c r="T448" s="54"/>
    </row>
    <row r="449" spans="1:20" x14ac:dyDescent="0.35">
      <c r="A449" s="3"/>
      <c r="B449" s="3"/>
      <c r="C449" s="79"/>
      <c r="D449" s="56"/>
      <c r="E449" s="61"/>
      <c r="F449" s="56"/>
      <c r="G449" s="61"/>
      <c r="H449" s="382"/>
      <c r="I449" s="63"/>
      <c r="J449" s="403"/>
      <c r="K449" s="133"/>
      <c r="T449" s="54"/>
    </row>
    <row r="450" spans="1:20" x14ac:dyDescent="0.35">
      <c r="A450" s="3"/>
      <c r="B450" s="3"/>
      <c r="C450" s="79"/>
      <c r="D450" s="56"/>
      <c r="E450" s="61"/>
      <c r="F450" s="56"/>
      <c r="G450" s="61"/>
      <c r="H450" s="382"/>
      <c r="I450" s="63"/>
      <c r="J450" s="403"/>
      <c r="K450" s="133"/>
      <c r="T450" s="54"/>
    </row>
    <row r="451" spans="1:20" x14ac:dyDescent="0.35">
      <c r="A451" s="3"/>
      <c r="B451" s="3"/>
      <c r="C451" s="79"/>
      <c r="D451" s="56"/>
      <c r="E451" s="61"/>
      <c r="F451" s="56"/>
      <c r="G451" s="61"/>
      <c r="H451" s="382"/>
      <c r="I451" s="63"/>
      <c r="J451" s="403"/>
      <c r="K451" s="133"/>
      <c r="T451" s="54"/>
    </row>
    <row r="452" spans="1:20" x14ac:dyDescent="0.35">
      <c r="A452" s="3"/>
      <c r="B452" s="3"/>
      <c r="C452" s="79"/>
      <c r="D452" s="56"/>
      <c r="E452" s="61"/>
      <c r="F452" s="56"/>
      <c r="G452" s="61"/>
      <c r="H452" s="382"/>
      <c r="I452" s="63"/>
      <c r="J452" s="403"/>
      <c r="K452" s="133"/>
      <c r="T452" s="54"/>
    </row>
    <row r="453" spans="1:20" x14ac:dyDescent="0.35">
      <c r="A453" s="3"/>
      <c r="B453" s="3"/>
      <c r="C453" s="79"/>
      <c r="D453" s="56"/>
      <c r="E453" s="61"/>
      <c r="F453" s="56"/>
      <c r="G453" s="61"/>
      <c r="H453" s="382"/>
      <c r="I453" s="63"/>
      <c r="J453" s="403"/>
      <c r="K453" s="133"/>
      <c r="T453" s="54"/>
    </row>
    <row r="454" spans="1:20" x14ac:dyDescent="0.35">
      <c r="A454" s="3"/>
      <c r="B454" s="3"/>
      <c r="C454" s="79"/>
      <c r="D454" s="56"/>
      <c r="E454" s="61"/>
      <c r="F454" s="56"/>
      <c r="G454" s="61"/>
      <c r="H454" s="382"/>
      <c r="I454" s="63"/>
      <c r="J454" s="403"/>
      <c r="K454" s="133"/>
      <c r="T454" s="54"/>
    </row>
    <row r="455" spans="1:20" x14ac:dyDescent="0.35">
      <c r="A455" s="3"/>
      <c r="B455" s="3"/>
      <c r="C455" s="79"/>
      <c r="D455" s="56"/>
      <c r="E455" s="61"/>
      <c r="F455" s="56"/>
      <c r="G455" s="61"/>
      <c r="H455" s="382"/>
      <c r="I455" s="63"/>
      <c r="J455" s="403"/>
      <c r="K455" s="133"/>
      <c r="T455" s="54"/>
    </row>
    <row r="456" spans="1:20" x14ac:dyDescent="0.35">
      <c r="A456" s="3"/>
      <c r="B456" s="3"/>
      <c r="C456" s="79"/>
      <c r="D456" s="56"/>
      <c r="E456" s="61"/>
      <c r="F456" s="56"/>
      <c r="G456" s="61"/>
      <c r="H456" s="382"/>
      <c r="I456" s="63"/>
      <c r="J456" s="403"/>
      <c r="K456" s="133"/>
      <c r="T456" s="54"/>
    </row>
    <row r="457" spans="1:20" x14ac:dyDescent="0.35">
      <c r="A457" s="3"/>
      <c r="B457" s="3"/>
      <c r="C457" s="79"/>
      <c r="D457" s="56"/>
      <c r="E457" s="61"/>
      <c r="F457" s="56"/>
      <c r="G457" s="61"/>
      <c r="H457" s="382"/>
      <c r="I457" s="63"/>
      <c r="J457" s="403"/>
      <c r="K457" s="133"/>
      <c r="T457" s="54"/>
    </row>
    <row r="458" spans="1:20" x14ac:dyDescent="0.35">
      <c r="A458" s="3"/>
      <c r="B458" s="3"/>
      <c r="C458" s="79"/>
      <c r="D458" s="56"/>
      <c r="E458" s="61"/>
      <c r="F458" s="56"/>
      <c r="G458" s="61"/>
      <c r="H458" s="382"/>
      <c r="I458" s="63"/>
      <c r="J458" s="403"/>
      <c r="K458" s="133"/>
      <c r="T458" s="54"/>
    </row>
    <row r="459" spans="1:20" x14ac:dyDescent="0.35">
      <c r="A459" s="3"/>
      <c r="B459" s="3"/>
      <c r="C459" s="79"/>
      <c r="D459" s="56"/>
      <c r="E459" s="61"/>
      <c r="F459" s="56"/>
      <c r="G459" s="61"/>
      <c r="H459" s="382"/>
      <c r="I459" s="63"/>
      <c r="J459" s="403"/>
      <c r="K459" s="133"/>
      <c r="T459" s="54"/>
    </row>
    <row r="460" spans="1:20" x14ac:dyDescent="0.35">
      <c r="A460" s="3"/>
      <c r="B460" s="3"/>
      <c r="C460" s="79"/>
      <c r="D460" s="56"/>
      <c r="E460" s="61"/>
      <c r="F460" s="56"/>
      <c r="G460" s="61"/>
      <c r="H460" s="382"/>
      <c r="I460" s="63"/>
      <c r="J460" s="403"/>
      <c r="K460" s="133"/>
      <c r="T460" s="54"/>
    </row>
    <row r="461" spans="1:20" x14ac:dyDescent="0.35">
      <c r="A461" s="3"/>
      <c r="B461" s="3"/>
      <c r="C461" s="79"/>
      <c r="D461" s="56"/>
      <c r="E461" s="61"/>
      <c r="F461" s="56"/>
      <c r="G461" s="61"/>
      <c r="H461" s="382"/>
      <c r="I461" s="63"/>
      <c r="J461" s="403"/>
      <c r="K461" s="133"/>
      <c r="T461" s="54"/>
    </row>
    <row r="462" spans="1:20" x14ac:dyDescent="0.35">
      <c r="A462" s="3"/>
      <c r="B462" s="3"/>
      <c r="C462" s="79"/>
      <c r="D462" s="56"/>
      <c r="E462" s="61"/>
      <c r="F462" s="56"/>
      <c r="G462" s="61"/>
      <c r="H462" s="382"/>
      <c r="I462" s="63"/>
      <c r="J462" s="403"/>
      <c r="K462" s="133"/>
      <c r="T462" s="54"/>
    </row>
    <row r="463" spans="1:20" x14ac:dyDescent="0.35">
      <c r="A463" s="3"/>
      <c r="B463" s="3"/>
      <c r="C463" s="79"/>
      <c r="D463" s="56"/>
      <c r="E463" s="61"/>
      <c r="F463" s="56"/>
      <c r="G463" s="61"/>
      <c r="H463" s="382"/>
      <c r="I463" s="63"/>
      <c r="J463" s="403"/>
      <c r="K463" s="133"/>
      <c r="T463" s="54"/>
    </row>
    <row r="464" spans="1:20" x14ac:dyDescent="0.35">
      <c r="A464" s="3"/>
      <c r="B464" s="3"/>
      <c r="C464" s="79"/>
      <c r="D464" s="56"/>
      <c r="E464" s="61"/>
      <c r="F464" s="56"/>
      <c r="G464" s="61"/>
      <c r="H464" s="382"/>
      <c r="I464" s="63"/>
      <c r="J464" s="403"/>
      <c r="K464" s="133"/>
      <c r="T464" s="54"/>
    </row>
    <row r="465" spans="1:20" x14ac:dyDescent="0.35">
      <c r="A465" s="3"/>
      <c r="B465" s="3"/>
      <c r="C465" s="79"/>
      <c r="D465" s="56"/>
      <c r="E465" s="61"/>
      <c r="F465" s="56"/>
      <c r="G465" s="61"/>
      <c r="H465" s="382"/>
      <c r="I465" s="63"/>
      <c r="J465" s="403"/>
      <c r="K465" s="133"/>
      <c r="T465" s="54"/>
    </row>
    <row r="466" spans="1:20" x14ac:dyDescent="0.35">
      <c r="A466" s="3"/>
      <c r="B466" s="3"/>
      <c r="C466" s="79"/>
      <c r="D466" s="56"/>
      <c r="E466" s="61"/>
      <c r="F466" s="56"/>
      <c r="G466" s="61"/>
      <c r="H466" s="382"/>
      <c r="I466" s="63"/>
      <c r="J466" s="403"/>
      <c r="K466" s="133"/>
      <c r="T466" s="54"/>
    </row>
    <row r="467" spans="1:20" x14ac:dyDescent="0.35">
      <c r="A467" s="3"/>
      <c r="B467" s="3"/>
      <c r="C467" s="79"/>
      <c r="D467" s="56"/>
      <c r="E467" s="61"/>
      <c r="F467" s="56"/>
      <c r="G467" s="61"/>
      <c r="H467" s="382"/>
      <c r="I467" s="63"/>
      <c r="J467" s="403"/>
      <c r="K467" s="133"/>
      <c r="T467" s="54"/>
    </row>
    <row r="468" spans="1:20" x14ac:dyDescent="0.35">
      <c r="A468" s="3"/>
      <c r="B468" s="3"/>
      <c r="C468" s="79"/>
      <c r="D468" s="56"/>
      <c r="E468" s="61"/>
      <c r="F468" s="56"/>
      <c r="G468" s="61"/>
      <c r="H468" s="382"/>
      <c r="I468" s="63"/>
      <c r="J468" s="403"/>
      <c r="K468" s="133"/>
      <c r="T468" s="54"/>
    </row>
    <row r="469" spans="1:20" x14ac:dyDescent="0.35">
      <c r="A469" s="3"/>
      <c r="B469" s="3"/>
      <c r="C469" s="79"/>
      <c r="D469" s="56"/>
      <c r="E469" s="61"/>
      <c r="F469" s="56"/>
      <c r="G469" s="61"/>
      <c r="H469" s="382"/>
      <c r="I469" s="63"/>
      <c r="J469" s="403"/>
      <c r="K469" s="133"/>
      <c r="T469" s="54"/>
    </row>
    <row r="470" spans="1:20" x14ac:dyDescent="0.35">
      <c r="A470" s="3"/>
      <c r="B470" s="3"/>
      <c r="C470" s="79"/>
      <c r="D470" s="56"/>
      <c r="E470" s="61"/>
      <c r="F470" s="56"/>
      <c r="G470" s="61"/>
      <c r="H470" s="382"/>
      <c r="I470" s="63"/>
      <c r="J470" s="403"/>
      <c r="K470" s="133"/>
      <c r="T470" s="54"/>
    </row>
    <row r="471" spans="1:20" x14ac:dyDescent="0.35">
      <c r="A471" s="3"/>
      <c r="B471" s="3"/>
      <c r="C471" s="79"/>
      <c r="D471" s="56"/>
      <c r="E471" s="61"/>
      <c r="F471" s="56"/>
      <c r="G471" s="61"/>
      <c r="H471" s="382"/>
      <c r="I471" s="63"/>
      <c r="J471" s="403"/>
      <c r="K471" s="133"/>
      <c r="T471" s="54"/>
    </row>
    <row r="472" spans="1:20" x14ac:dyDescent="0.35">
      <c r="A472" s="3"/>
      <c r="B472" s="3"/>
      <c r="C472" s="79"/>
      <c r="D472" s="56"/>
      <c r="E472" s="61"/>
      <c r="F472" s="56"/>
      <c r="G472" s="61"/>
      <c r="H472" s="382"/>
      <c r="I472" s="63"/>
      <c r="J472" s="403"/>
      <c r="K472" s="133"/>
      <c r="T472" s="54"/>
    </row>
    <row r="473" spans="1:20" x14ac:dyDescent="0.35">
      <c r="A473" s="3"/>
      <c r="B473" s="3"/>
      <c r="C473" s="79"/>
      <c r="D473" s="56"/>
      <c r="E473" s="61"/>
      <c r="F473" s="56"/>
      <c r="G473" s="61"/>
      <c r="H473" s="382"/>
      <c r="I473" s="63"/>
      <c r="J473" s="403"/>
      <c r="K473" s="133"/>
      <c r="T473" s="54"/>
    </row>
    <row r="474" spans="1:20" x14ac:dyDescent="0.35">
      <c r="A474" s="3"/>
      <c r="B474" s="3"/>
      <c r="C474" s="79"/>
      <c r="D474" s="56"/>
      <c r="E474" s="61"/>
      <c r="F474" s="56"/>
      <c r="G474" s="61"/>
      <c r="H474" s="382"/>
      <c r="I474" s="63"/>
      <c r="J474" s="403"/>
      <c r="K474" s="133"/>
      <c r="T474" s="54"/>
    </row>
    <row r="475" spans="1:20" x14ac:dyDescent="0.35">
      <c r="A475" s="3"/>
      <c r="B475" s="3"/>
      <c r="C475" s="79"/>
      <c r="D475" s="56"/>
      <c r="E475" s="61"/>
      <c r="F475" s="56"/>
      <c r="G475" s="61"/>
      <c r="H475" s="382"/>
      <c r="I475" s="63"/>
      <c r="J475" s="403"/>
      <c r="K475" s="133"/>
      <c r="T475" s="54"/>
    </row>
    <row r="476" spans="1:20" x14ac:dyDescent="0.35">
      <c r="A476" s="3"/>
      <c r="B476" s="3"/>
      <c r="C476" s="79"/>
      <c r="D476" s="56"/>
      <c r="E476" s="61"/>
      <c r="F476" s="56"/>
      <c r="G476" s="61"/>
      <c r="H476" s="382"/>
      <c r="I476" s="63"/>
      <c r="J476" s="403"/>
      <c r="K476" s="133"/>
      <c r="T476" s="54"/>
    </row>
    <row r="477" spans="1:20" x14ac:dyDescent="0.35">
      <c r="A477" s="3"/>
      <c r="B477" s="3"/>
      <c r="C477" s="79"/>
      <c r="D477" s="56"/>
      <c r="E477" s="61"/>
      <c r="F477" s="56"/>
      <c r="G477" s="61"/>
      <c r="H477" s="382"/>
      <c r="I477" s="63"/>
      <c r="J477" s="403"/>
      <c r="K477" s="133"/>
      <c r="T477" s="54"/>
    </row>
    <row r="478" spans="1:20" x14ac:dyDescent="0.35">
      <c r="A478" s="3"/>
      <c r="B478" s="3"/>
      <c r="C478" s="79"/>
      <c r="D478" s="56"/>
      <c r="E478" s="61"/>
      <c r="F478" s="56"/>
      <c r="G478" s="61"/>
      <c r="H478" s="382"/>
      <c r="I478" s="63"/>
      <c r="J478" s="403"/>
      <c r="K478" s="133"/>
      <c r="T478" s="54"/>
    </row>
    <row r="479" spans="1:20" x14ac:dyDescent="0.35">
      <c r="A479" s="3"/>
      <c r="B479" s="3"/>
      <c r="C479" s="79"/>
      <c r="D479" s="56"/>
      <c r="E479" s="61"/>
      <c r="F479" s="56"/>
      <c r="G479" s="61"/>
      <c r="H479" s="382"/>
      <c r="I479" s="63"/>
      <c r="J479" s="403"/>
      <c r="K479" s="133"/>
      <c r="T479" s="54"/>
    </row>
    <row r="480" spans="1:20" x14ac:dyDescent="0.35">
      <c r="A480" s="3"/>
      <c r="B480" s="3"/>
      <c r="C480" s="79"/>
      <c r="D480" s="56"/>
      <c r="E480" s="61"/>
      <c r="F480" s="56"/>
      <c r="G480" s="61"/>
      <c r="H480" s="382"/>
      <c r="I480" s="63"/>
      <c r="J480" s="403"/>
      <c r="K480" s="133"/>
      <c r="T480" s="54"/>
    </row>
    <row r="481" spans="1:20" x14ac:dyDescent="0.35">
      <c r="A481" s="3"/>
      <c r="B481" s="3"/>
      <c r="C481" s="79"/>
      <c r="D481" s="56"/>
      <c r="E481" s="61"/>
      <c r="F481" s="56"/>
      <c r="G481" s="61"/>
      <c r="H481" s="382"/>
      <c r="I481" s="63"/>
      <c r="J481" s="403"/>
      <c r="K481" s="133"/>
      <c r="T481" s="54"/>
    </row>
    <row r="482" spans="1:20" x14ac:dyDescent="0.35">
      <c r="A482" s="3"/>
      <c r="B482" s="3"/>
      <c r="C482" s="79"/>
      <c r="D482" s="56"/>
      <c r="E482" s="61"/>
      <c r="F482" s="56"/>
      <c r="G482" s="61"/>
      <c r="H482" s="382"/>
      <c r="I482" s="63"/>
      <c r="J482" s="403"/>
      <c r="K482" s="133"/>
      <c r="T482" s="54"/>
    </row>
    <row r="483" spans="1:20" x14ac:dyDescent="0.35">
      <c r="A483" s="3"/>
      <c r="B483" s="3"/>
      <c r="C483" s="79"/>
      <c r="D483" s="56"/>
      <c r="E483" s="61"/>
      <c r="F483" s="56"/>
      <c r="G483" s="61"/>
      <c r="H483" s="382"/>
      <c r="I483" s="63"/>
      <c r="J483" s="403"/>
      <c r="K483" s="133"/>
      <c r="T483" s="54"/>
    </row>
    <row r="484" spans="1:20" x14ac:dyDescent="0.35">
      <c r="A484" s="3"/>
      <c r="B484" s="3"/>
      <c r="C484" s="79"/>
      <c r="D484" s="56"/>
      <c r="E484" s="61"/>
      <c r="F484" s="56"/>
      <c r="G484" s="61"/>
      <c r="H484" s="382"/>
      <c r="I484" s="63"/>
      <c r="J484" s="403"/>
      <c r="K484" s="133"/>
      <c r="T484" s="54"/>
    </row>
    <row r="485" spans="1:20" x14ac:dyDescent="0.35">
      <c r="A485" s="3"/>
      <c r="B485" s="3"/>
      <c r="C485" s="79"/>
      <c r="D485" s="56"/>
      <c r="E485" s="61"/>
      <c r="F485" s="56"/>
      <c r="G485" s="61"/>
      <c r="H485" s="382"/>
      <c r="I485" s="63"/>
      <c r="J485" s="403"/>
      <c r="K485" s="133"/>
      <c r="T485" s="54"/>
    </row>
    <row r="486" spans="1:20" x14ac:dyDescent="0.35">
      <c r="A486" s="3"/>
      <c r="B486" s="3"/>
      <c r="C486" s="79"/>
      <c r="D486" s="56"/>
      <c r="E486" s="61"/>
      <c r="F486" s="56"/>
      <c r="G486" s="61"/>
      <c r="H486" s="382"/>
      <c r="I486" s="63"/>
      <c r="J486" s="403"/>
      <c r="K486" s="133"/>
      <c r="T486" s="54"/>
    </row>
    <row r="487" spans="1:20" x14ac:dyDescent="0.35">
      <c r="A487" s="3"/>
      <c r="B487" s="3"/>
      <c r="C487" s="79"/>
      <c r="D487" s="56"/>
      <c r="E487" s="61"/>
      <c r="F487" s="56"/>
      <c r="G487" s="61"/>
      <c r="H487" s="382"/>
      <c r="I487" s="63"/>
      <c r="J487" s="403"/>
      <c r="K487" s="133"/>
      <c r="T487" s="54"/>
    </row>
    <row r="488" spans="1:20" x14ac:dyDescent="0.35">
      <c r="A488" s="3"/>
      <c r="B488" s="3"/>
      <c r="C488" s="79"/>
      <c r="D488" s="56"/>
      <c r="E488" s="61"/>
      <c r="F488" s="56"/>
      <c r="G488" s="61"/>
      <c r="H488" s="382"/>
      <c r="I488" s="63"/>
      <c r="J488" s="403"/>
      <c r="K488" s="133"/>
      <c r="T488" s="54"/>
    </row>
    <row r="489" spans="1:20" x14ac:dyDescent="0.35">
      <c r="A489" s="3"/>
      <c r="B489" s="3"/>
      <c r="C489" s="79"/>
      <c r="D489" s="56"/>
      <c r="E489" s="61"/>
      <c r="F489" s="56"/>
      <c r="G489" s="61"/>
      <c r="H489" s="382"/>
      <c r="I489" s="63"/>
      <c r="J489" s="403"/>
      <c r="K489" s="133"/>
      <c r="T489" s="54"/>
    </row>
    <row r="490" spans="1:20" x14ac:dyDescent="0.35">
      <c r="A490" s="3"/>
      <c r="B490" s="3"/>
      <c r="C490" s="79"/>
      <c r="D490" s="56"/>
      <c r="E490" s="61"/>
      <c r="F490" s="56"/>
      <c r="G490" s="61"/>
      <c r="H490" s="382"/>
      <c r="I490" s="63"/>
      <c r="J490" s="403"/>
      <c r="K490" s="133"/>
      <c r="T490" s="54"/>
    </row>
    <row r="491" spans="1:20" x14ac:dyDescent="0.35">
      <c r="A491" s="3"/>
      <c r="B491" s="3"/>
      <c r="C491" s="79"/>
      <c r="D491" s="56"/>
      <c r="E491" s="61"/>
      <c r="F491" s="56"/>
      <c r="G491" s="61"/>
      <c r="H491" s="382"/>
      <c r="I491" s="63"/>
      <c r="J491" s="403"/>
      <c r="K491" s="133"/>
      <c r="T491" s="54"/>
    </row>
    <row r="492" spans="1:20" x14ac:dyDescent="0.35">
      <c r="A492" s="3"/>
      <c r="B492" s="3"/>
      <c r="C492" s="79"/>
      <c r="D492" s="56"/>
      <c r="E492" s="61"/>
      <c r="F492" s="56"/>
      <c r="G492" s="61"/>
      <c r="H492" s="382"/>
      <c r="I492" s="63"/>
      <c r="J492" s="403"/>
      <c r="K492" s="133"/>
      <c r="T492" s="54"/>
    </row>
    <row r="493" spans="1:20" x14ac:dyDescent="0.35">
      <c r="A493" s="3"/>
      <c r="B493" s="3"/>
      <c r="C493" s="79"/>
      <c r="D493" s="56"/>
      <c r="E493" s="61"/>
      <c r="F493" s="56"/>
      <c r="G493" s="61"/>
      <c r="H493" s="382"/>
      <c r="I493" s="63"/>
      <c r="J493" s="403"/>
      <c r="K493" s="133"/>
      <c r="T493" s="54"/>
    </row>
    <row r="494" spans="1:20" x14ac:dyDescent="0.35">
      <c r="A494" s="3"/>
      <c r="B494" s="3"/>
      <c r="C494" s="79"/>
      <c r="D494" s="56"/>
      <c r="E494" s="61"/>
      <c r="F494" s="56"/>
      <c r="G494" s="61"/>
      <c r="H494" s="382"/>
      <c r="I494" s="63"/>
      <c r="J494" s="403"/>
      <c r="K494" s="133"/>
      <c r="T494" s="54"/>
    </row>
    <row r="495" spans="1:20" x14ac:dyDescent="0.35">
      <c r="A495" s="3"/>
      <c r="B495" s="3"/>
      <c r="C495" s="79"/>
      <c r="D495" s="56"/>
      <c r="E495" s="61"/>
      <c r="F495" s="56"/>
      <c r="G495" s="61"/>
      <c r="H495" s="382"/>
      <c r="I495" s="63"/>
      <c r="J495" s="403"/>
      <c r="K495" s="133"/>
      <c r="T495" s="54"/>
    </row>
    <row r="496" spans="1:20" x14ac:dyDescent="0.35">
      <c r="A496" s="3"/>
      <c r="B496" s="3"/>
      <c r="C496" s="79"/>
      <c r="D496" s="56"/>
      <c r="E496" s="61"/>
      <c r="F496" s="56"/>
      <c r="G496" s="61"/>
      <c r="H496" s="382"/>
      <c r="I496" s="63"/>
      <c r="J496" s="403"/>
      <c r="K496" s="133"/>
      <c r="T496" s="54"/>
    </row>
    <row r="497" spans="1:20" x14ac:dyDescent="0.35">
      <c r="A497" s="3"/>
      <c r="B497" s="3"/>
      <c r="C497" s="79"/>
      <c r="D497" s="56"/>
      <c r="E497" s="61"/>
      <c r="F497" s="56"/>
      <c r="G497" s="61"/>
      <c r="H497" s="382"/>
      <c r="I497" s="63"/>
      <c r="J497" s="403"/>
      <c r="K497" s="133"/>
      <c r="T497" s="54"/>
    </row>
    <row r="498" spans="1:20" x14ac:dyDescent="0.35">
      <c r="A498" s="3"/>
      <c r="B498" s="3"/>
      <c r="C498" s="79"/>
      <c r="D498" s="56"/>
      <c r="E498" s="61"/>
      <c r="F498" s="56"/>
      <c r="G498" s="61"/>
      <c r="H498" s="382"/>
      <c r="I498" s="63"/>
      <c r="J498" s="403"/>
      <c r="K498" s="133"/>
      <c r="T498" s="54"/>
    </row>
    <row r="499" spans="1:20" x14ac:dyDescent="0.35">
      <c r="A499" s="3"/>
      <c r="B499" s="3"/>
      <c r="C499" s="79"/>
      <c r="D499" s="56"/>
      <c r="E499" s="61"/>
      <c r="F499" s="56"/>
      <c r="G499" s="61"/>
      <c r="H499" s="382"/>
      <c r="I499" s="63"/>
      <c r="J499" s="403"/>
      <c r="K499" s="133"/>
      <c r="T499" s="54"/>
    </row>
    <row r="500" spans="1:20" x14ac:dyDescent="0.35">
      <c r="A500" s="3"/>
      <c r="B500" s="3"/>
      <c r="C500" s="79"/>
      <c r="D500" s="56"/>
      <c r="E500" s="61"/>
      <c r="F500" s="56"/>
      <c r="G500" s="61"/>
      <c r="H500" s="382"/>
      <c r="I500" s="63"/>
      <c r="J500" s="403"/>
      <c r="K500" s="133"/>
      <c r="T500" s="54"/>
    </row>
    <row r="501" spans="1:20" x14ac:dyDescent="0.35">
      <c r="A501" s="3"/>
      <c r="B501" s="3"/>
      <c r="C501" s="79"/>
      <c r="D501" s="56"/>
      <c r="E501" s="61"/>
      <c r="F501" s="56"/>
      <c r="G501" s="61"/>
      <c r="H501" s="382"/>
      <c r="I501" s="63"/>
      <c r="J501" s="403"/>
      <c r="K501" s="133"/>
      <c r="T501" s="54"/>
    </row>
    <row r="502" spans="1:20" x14ac:dyDescent="0.35">
      <c r="A502" s="3"/>
      <c r="B502" s="3"/>
      <c r="C502" s="79"/>
      <c r="D502" s="56"/>
      <c r="E502" s="61"/>
      <c r="F502" s="56"/>
      <c r="G502" s="61"/>
      <c r="H502" s="382"/>
      <c r="I502" s="63"/>
      <c r="J502" s="403"/>
      <c r="K502" s="133"/>
      <c r="T502" s="54"/>
    </row>
    <row r="503" spans="1:20" x14ac:dyDescent="0.35">
      <c r="A503" s="3"/>
      <c r="B503" s="3"/>
      <c r="C503" s="79"/>
      <c r="D503" s="56"/>
      <c r="E503" s="61"/>
      <c r="F503" s="56"/>
      <c r="G503" s="61"/>
      <c r="H503" s="382"/>
      <c r="I503" s="63"/>
      <c r="J503" s="403"/>
      <c r="K503" s="133"/>
      <c r="T503" s="54"/>
    </row>
    <row r="504" spans="1:20" x14ac:dyDescent="0.35">
      <c r="A504" s="3"/>
      <c r="B504" s="3"/>
      <c r="C504" s="79"/>
      <c r="D504" s="56"/>
      <c r="E504" s="61"/>
      <c r="F504" s="56"/>
      <c r="G504" s="61"/>
      <c r="H504" s="382"/>
      <c r="I504" s="63"/>
      <c r="J504" s="403"/>
      <c r="K504" s="133"/>
      <c r="T504" s="54"/>
    </row>
    <row r="505" spans="1:20" x14ac:dyDescent="0.35">
      <c r="A505" s="3"/>
      <c r="B505" s="3"/>
      <c r="C505" s="79"/>
      <c r="D505" s="56"/>
      <c r="E505" s="61"/>
      <c r="F505" s="56"/>
      <c r="G505" s="61"/>
      <c r="H505" s="382"/>
      <c r="I505" s="63"/>
      <c r="J505" s="403"/>
      <c r="K505" s="133"/>
      <c r="T505" s="54"/>
    </row>
    <row r="506" spans="1:20" x14ac:dyDescent="0.35">
      <c r="A506" s="3"/>
      <c r="B506" s="3"/>
      <c r="C506" s="79"/>
      <c r="D506" s="56"/>
      <c r="E506" s="61"/>
      <c r="F506" s="56"/>
      <c r="G506" s="61"/>
      <c r="H506" s="382"/>
      <c r="I506" s="63"/>
      <c r="J506" s="403"/>
      <c r="K506" s="133"/>
      <c r="T506" s="54"/>
    </row>
    <row r="507" spans="1:20" x14ac:dyDescent="0.35">
      <c r="A507" s="3"/>
      <c r="B507" s="3"/>
      <c r="C507" s="79"/>
      <c r="D507" s="56"/>
      <c r="E507" s="61"/>
      <c r="F507" s="56"/>
      <c r="G507" s="61"/>
      <c r="H507" s="382"/>
      <c r="I507" s="63"/>
      <c r="J507" s="403"/>
      <c r="K507" s="133"/>
      <c r="T507" s="54"/>
    </row>
    <row r="508" spans="1:20" x14ac:dyDescent="0.35">
      <c r="A508" s="3"/>
      <c r="B508" s="3"/>
      <c r="C508" s="79"/>
      <c r="D508" s="56"/>
      <c r="E508" s="61"/>
      <c r="F508" s="56"/>
      <c r="G508" s="61"/>
      <c r="H508" s="382"/>
      <c r="I508" s="63"/>
      <c r="J508" s="403"/>
      <c r="K508" s="133"/>
      <c r="T508" s="54"/>
    </row>
    <row r="509" spans="1:20" x14ac:dyDescent="0.35">
      <c r="A509" s="3"/>
      <c r="B509" s="3"/>
      <c r="C509" s="79"/>
      <c r="D509" s="56"/>
      <c r="E509" s="61"/>
      <c r="F509" s="56"/>
      <c r="G509" s="61"/>
      <c r="H509" s="382"/>
      <c r="I509" s="63"/>
      <c r="J509" s="403"/>
      <c r="K509" s="133"/>
      <c r="T509" s="54"/>
    </row>
    <row r="510" spans="1:20" x14ac:dyDescent="0.35">
      <c r="A510" s="3"/>
      <c r="B510" s="3"/>
      <c r="C510" s="79"/>
      <c r="D510" s="56"/>
      <c r="E510" s="61"/>
      <c r="F510" s="56"/>
      <c r="G510" s="61"/>
      <c r="H510" s="382"/>
      <c r="I510" s="63"/>
      <c r="J510" s="403"/>
      <c r="K510" s="133"/>
      <c r="T510" s="54"/>
    </row>
    <row r="511" spans="1:20" x14ac:dyDescent="0.35">
      <c r="A511" s="3"/>
      <c r="B511" s="3"/>
      <c r="C511" s="79"/>
      <c r="D511" s="56"/>
      <c r="E511" s="61"/>
      <c r="F511" s="56"/>
      <c r="G511" s="61"/>
      <c r="H511" s="382"/>
      <c r="I511" s="63"/>
      <c r="J511" s="403"/>
      <c r="K511" s="133"/>
      <c r="T511" s="54"/>
    </row>
    <row r="512" spans="1:20" x14ac:dyDescent="0.35">
      <c r="A512" s="3"/>
      <c r="B512" s="3"/>
      <c r="C512" s="79"/>
      <c r="D512" s="56"/>
      <c r="E512" s="61"/>
      <c r="F512" s="56"/>
      <c r="G512" s="61"/>
      <c r="H512" s="382"/>
      <c r="I512" s="63"/>
      <c r="J512" s="403"/>
      <c r="K512" s="133"/>
      <c r="T512" s="54"/>
    </row>
    <row r="513" spans="1:20" x14ac:dyDescent="0.35">
      <c r="A513" s="3"/>
      <c r="B513" s="3"/>
      <c r="C513" s="79"/>
      <c r="D513" s="56"/>
      <c r="E513" s="61"/>
      <c r="F513" s="56"/>
      <c r="G513" s="61"/>
      <c r="H513" s="382"/>
      <c r="I513" s="63"/>
      <c r="J513" s="403"/>
      <c r="K513" s="133"/>
      <c r="T513" s="54"/>
    </row>
    <row r="514" spans="1:20" x14ac:dyDescent="0.35">
      <c r="A514" s="3"/>
      <c r="B514" s="3"/>
      <c r="C514" s="79"/>
      <c r="D514" s="56"/>
      <c r="E514" s="61"/>
      <c r="F514" s="56"/>
      <c r="G514" s="61"/>
      <c r="H514" s="382"/>
      <c r="I514" s="63"/>
      <c r="J514" s="403"/>
      <c r="K514" s="133"/>
      <c r="T514" s="54"/>
    </row>
    <row r="515" spans="1:20" x14ac:dyDescent="0.35">
      <c r="A515" s="3"/>
      <c r="B515" s="3"/>
      <c r="C515" s="79"/>
      <c r="D515" s="56"/>
      <c r="E515" s="61"/>
      <c r="F515" s="56"/>
      <c r="G515" s="61"/>
      <c r="H515" s="382"/>
      <c r="I515" s="63"/>
      <c r="J515" s="403"/>
      <c r="K515" s="133"/>
      <c r="T515" s="54"/>
    </row>
    <row r="516" spans="1:20" x14ac:dyDescent="0.35">
      <c r="A516" s="3"/>
      <c r="B516" s="3"/>
      <c r="C516" s="79"/>
      <c r="D516" s="56"/>
      <c r="E516" s="61"/>
      <c r="F516" s="56"/>
      <c r="G516" s="61"/>
      <c r="H516" s="382"/>
      <c r="I516" s="63"/>
      <c r="J516" s="403"/>
      <c r="K516" s="133"/>
      <c r="T516" s="54"/>
    </row>
    <row r="517" spans="1:20" x14ac:dyDescent="0.35">
      <c r="A517" s="3"/>
      <c r="B517" s="3"/>
      <c r="C517" s="79"/>
      <c r="D517" s="56"/>
      <c r="E517" s="61"/>
      <c r="F517" s="56"/>
      <c r="G517" s="61"/>
      <c r="H517" s="382"/>
      <c r="I517" s="63"/>
      <c r="J517" s="403"/>
      <c r="K517" s="133"/>
      <c r="T517" s="54"/>
    </row>
    <row r="518" spans="1:20" x14ac:dyDescent="0.35">
      <c r="A518" s="3"/>
      <c r="B518" s="3"/>
      <c r="C518" s="79"/>
      <c r="D518" s="56"/>
      <c r="E518" s="61"/>
      <c r="F518" s="56"/>
      <c r="G518" s="61"/>
      <c r="H518" s="382"/>
      <c r="I518" s="63"/>
      <c r="J518" s="403"/>
      <c r="K518" s="133"/>
      <c r="T518" s="54"/>
    </row>
    <row r="519" spans="1:20" x14ac:dyDescent="0.35">
      <c r="A519" s="3"/>
      <c r="B519" s="3"/>
      <c r="C519" s="79"/>
      <c r="D519" s="56"/>
      <c r="E519" s="61"/>
      <c r="F519" s="56"/>
      <c r="G519" s="61"/>
      <c r="H519" s="382"/>
      <c r="I519" s="63"/>
      <c r="J519" s="403"/>
      <c r="K519" s="133"/>
      <c r="T519" s="54"/>
    </row>
    <row r="520" spans="1:20" x14ac:dyDescent="0.35">
      <c r="A520" s="3"/>
      <c r="B520" s="3"/>
      <c r="C520" s="79"/>
      <c r="D520" s="56"/>
      <c r="E520" s="61"/>
      <c r="F520" s="56"/>
      <c r="G520" s="61"/>
      <c r="H520" s="382"/>
      <c r="I520" s="63"/>
      <c r="J520" s="403"/>
      <c r="K520" s="133"/>
      <c r="T520" s="54"/>
    </row>
    <row r="521" spans="1:20" x14ac:dyDescent="0.35">
      <c r="A521" s="3"/>
      <c r="B521" s="3"/>
      <c r="C521" s="79"/>
      <c r="D521" s="56"/>
      <c r="E521" s="61"/>
      <c r="F521" s="56"/>
      <c r="G521" s="61"/>
      <c r="H521" s="382"/>
      <c r="I521" s="63"/>
      <c r="J521" s="403"/>
      <c r="K521" s="133"/>
      <c r="T521" s="54"/>
    </row>
    <row r="522" spans="1:20" x14ac:dyDescent="0.35">
      <c r="A522" s="3"/>
      <c r="B522" s="3"/>
      <c r="C522" s="79"/>
      <c r="D522" s="56"/>
      <c r="E522" s="61"/>
      <c r="F522" s="56"/>
      <c r="G522" s="61"/>
      <c r="H522" s="382"/>
      <c r="I522" s="63"/>
      <c r="J522" s="403"/>
      <c r="K522" s="133"/>
      <c r="T522" s="54"/>
    </row>
    <row r="523" spans="1:20" x14ac:dyDescent="0.35">
      <c r="A523" s="3"/>
      <c r="B523" s="3"/>
      <c r="C523" s="79"/>
      <c r="D523" s="56"/>
      <c r="E523" s="61"/>
      <c r="F523" s="56"/>
      <c r="G523" s="61"/>
      <c r="H523" s="382"/>
      <c r="I523" s="63"/>
      <c r="J523" s="403"/>
      <c r="K523" s="133"/>
      <c r="T523" s="54"/>
    </row>
    <row r="524" spans="1:20" x14ac:dyDescent="0.35">
      <c r="A524" s="3"/>
      <c r="B524" s="3"/>
      <c r="C524" s="79"/>
      <c r="D524" s="56"/>
      <c r="E524" s="61"/>
      <c r="F524" s="56"/>
      <c r="G524" s="61"/>
      <c r="H524" s="382"/>
      <c r="I524" s="63"/>
      <c r="J524" s="403"/>
      <c r="K524" s="133"/>
      <c r="T524" s="54"/>
    </row>
    <row r="525" spans="1:20" x14ac:dyDescent="0.35">
      <c r="A525" s="3"/>
      <c r="B525" s="3"/>
      <c r="C525" s="79"/>
      <c r="D525" s="56"/>
      <c r="E525" s="61"/>
      <c r="F525" s="56"/>
      <c r="G525" s="61"/>
      <c r="H525" s="382"/>
      <c r="I525" s="63"/>
      <c r="J525" s="403"/>
      <c r="K525" s="133"/>
      <c r="T525" s="54"/>
    </row>
    <row r="526" spans="1:20" x14ac:dyDescent="0.35">
      <c r="A526" s="3"/>
      <c r="B526" s="3"/>
      <c r="C526" s="79"/>
      <c r="D526" s="56"/>
      <c r="E526" s="61"/>
      <c r="F526" s="56"/>
      <c r="G526" s="61"/>
      <c r="H526" s="382"/>
      <c r="I526" s="63"/>
      <c r="J526" s="403"/>
      <c r="K526" s="133"/>
      <c r="T526" s="54"/>
    </row>
    <row r="527" spans="1:20" x14ac:dyDescent="0.35">
      <c r="A527" s="3"/>
      <c r="B527" s="3"/>
      <c r="C527" s="79"/>
      <c r="D527" s="56"/>
      <c r="E527" s="61"/>
      <c r="F527" s="56"/>
      <c r="G527" s="61"/>
      <c r="H527" s="382"/>
      <c r="I527" s="63"/>
      <c r="J527" s="403"/>
      <c r="K527" s="133"/>
      <c r="T527" s="54"/>
    </row>
    <row r="528" spans="1:20" x14ac:dyDescent="0.35">
      <c r="A528" s="3"/>
      <c r="B528" s="3"/>
      <c r="C528" s="79"/>
      <c r="D528" s="56"/>
      <c r="E528" s="61"/>
      <c r="F528" s="56"/>
      <c r="G528" s="61"/>
      <c r="H528" s="382"/>
      <c r="I528" s="63"/>
      <c r="J528" s="403"/>
      <c r="K528" s="133"/>
      <c r="T528" s="54"/>
    </row>
    <row r="529" spans="1:20" x14ac:dyDescent="0.35">
      <c r="A529" s="3"/>
      <c r="B529" s="3"/>
      <c r="C529" s="79"/>
      <c r="D529" s="56"/>
      <c r="E529" s="61"/>
      <c r="F529" s="56"/>
      <c r="G529" s="61"/>
      <c r="H529" s="382"/>
      <c r="I529" s="63"/>
      <c r="J529" s="403"/>
      <c r="K529" s="133"/>
      <c r="T529" s="54"/>
    </row>
    <row r="530" spans="1:20" x14ac:dyDescent="0.35">
      <c r="A530" s="3"/>
      <c r="B530" s="3"/>
      <c r="C530" s="79"/>
      <c r="D530" s="56"/>
      <c r="E530" s="61"/>
      <c r="F530" s="56"/>
      <c r="G530" s="61"/>
      <c r="H530" s="382"/>
      <c r="I530" s="63"/>
      <c r="J530" s="403"/>
      <c r="K530" s="133"/>
      <c r="T530" s="54"/>
    </row>
    <row r="531" spans="1:20" x14ac:dyDescent="0.35">
      <c r="A531" s="3"/>
      <c r="B531" s="3"/>
      <c r="C531" s="79"/>
      <c r="D531" s="56"/>
      <c r="E531" s="61"/>
      <c r="F531" s="56"/>
      <c r="G531" s="61"/>
      <c r="H531" s="382"/>
      <c r="I531" s="63"/>
      <c r="J531" s="403"/>
      <c r="K531" s="133"/>
      <c r="T531" s="54"/>
    </row>
    <row r="532" spans="1:20" x14ac:dyDescent="0.35">
      <c r="A532" s="3"/>
      <c r="B532" s="3"/>
      <c r="C532" s="79"/>
      <c r="D532" s="56"/>
      <c r="E532" s="61"/>
      <c r="F532" s="56"/>
      <c r="G532" s="61"/>
      <c r="H532" s="382"/>
      <c r="I532" s="63"/>
      <c r="J532" s="403"/>
      <c r="K532" s="133"/>
      <c r="T532" s="54"/>
    </row>
    <row r="533" spans="1:20" x14ac:dyDescent="0.35">
      <c r="A533" s="3"/>
      <c r="B533" s="3"/>
      <c r="C533" s="79"/>
      <c r="D533" s="56"/>
      <c r="E533" s="61"/>
      <c r="F533" s="56"/>
      <c r="G533" s="61"/>
      <c r="H533" s="382"/>
      <c r="I533" s="63"/>
      <c r="J533" s="403"/>
      <c r="K533" s="133"/>
      <c r="T533" s="54"/>
    </row>
    <row r="534" spans="1:20" x14ac:dyDescent="0.35">
      <c r="A534" s="3"/>
      <c r="B534" s="3"/>
      <c r="C534" s="79"/>
      <c r="D534" s="56"/>
      <c r="E534" s="61"/>
      <c r="F534" s="56"/>
      <c r="G534" s="61"/>
      <c r="H534" s="382"/>
      <c r="I534" s="63"/>
      <c r="J534" s="403"/>
      <c r="K534" s="133"/>
      <c r="T534" s="54"/>
    </row>
    <row r="535" spans="1:20" x14ac:dyDescent="0.35">
      <c r="A535" s="3"/>
      <c r="B535" s="3"/>
      <c r="C535" s="79"/>
      <c r="D535" s="56"/>
      <c r="E535" s="61"/>
      <c r="F535" s="56"/>
      <c r="G535" s="61"/>
      <c r="H535" s="382"/>
      <c r="I535" s="63"/>
      <c r="J535" s="403"/>
      <c r="K535" s="133"/>
      <c r="T535" s="54"/>
    </row>
    <row r="536" spans="1:20" x14ac:dyDescent="0.35">
      <c r="A536" s="3"/>
      <c r="B536" s="3"/>
      <c r="C536" s="79"/>
      <c r="D536" s="56"/>
      <c r="E536" s="61"/>
      <c r="F536" s="56"/>
      <c r="G536" s="61"/>
      <c r="H536" s="382"/>
      <c r="I536" s="63"/>
      <c r="J536" s="403"/>
      <c r="K536" s="133"/>
      <c r="T536" s="54"/>
    </row>
    <row r="537" spans="1:20" x14ac:dyDescent="0.35">
      <c r="A537" s="3"/>
      <c r="B537" s="3"/>
      <c r="C537" s="79"/>
      <c r="D537" s="56"/>
      <c r="E537" s="61"/>
      <c r="F537" s="56"/>
      <c r="G537" s="61"/>
      <c r="H537" s="382"/>
      <c r="I537" s="63"/>
      <c r="J537" s="403"/>
      <c r="K537" s="133"/>
      <c r="T537" s="54"/>
    </row>
    <row r="538" spans="1:20" x14ac:dyDescent="0.35">
      <c r="A538" s="3"/>
      <c r="B538" s="3"/>
      <c r="C538" s="79"/>
      <c r="D538" s="56"/>
      <c r="E538" s="61"/>
      <c r="F538" s="56"/>
      <c r="G538" s="61"/>
      <c r="H538" s="382"/>
      <c r="I538" s="63"/>
      <c r="J538" s="403"/>
      <c r="K538" s="133"/>
      <c r="T538" s="54"/>
    </row>
    <row r="539" spans="1:20" x14ac:dyDescent="0.35">
      <c r="A539" s="3"/>
      <c r="B539" s="3"/>
      <c r="C539" s="79"/>
      <c r="D539" s="56"/>
      <c r="E539" s="61"/>
      <c r="F539" s="56"/>
      <c r="G539" s="61"/>
      <c r="H539" s="382"/>
      <c r="I539" s="63"/>
      <c r="J539" s="403"/>
      <c r="K539" s="133"/>
      <c r="T539" s="54"/>
    </row>
    <row r="540" spans="1:20" x14ac:dyDescent="0.35">
      <c r="A540" s="3"/>
      <c r="B540" s="3"/>
      <c r="C540" s="79"/>
      <c r="D540" s="56"/>
      <c r="E540" s="61"/>
      <c r="F540" s="56"/>
      <c r="G540" s="61"/>
      <c r="H540" s="382"/>
      <c r="I540" s="63"/>
      <c r="J540" s="403"/>
      <c r="K540" s="133"/>
      <c r="T540" s="54"/>
    </row>
    <row r="541" spans="1:20" x14ac:dyDescent="0.35">
      <c r="A541" s="3"/>
      <c r="B541" s="3"/>
      <c r="C541" s="79"/>
      <c r="D541" s="56"/>
      <c r="E541" s="61"/>
      <c r="F541" s="56"/>
      <c r="G541" s="61"/>
      <c r="H541" s="382"/>
      <c r="I541" s="63"/>
      <c r="J541" s="403"/>
      <c r="K541" s="133"/>
      <c r="T541" s="54"/>
    </row>
    <row r="542" spans="1:20" x14ac:dyDescent="0.35">
      <c r="A542" s="3"/>
      <c r="B542" s="3"/>
      <c r="C542" s="79"/>
      <c r="D542" s="56"/>
      <c r="E542" s="61"/>
      <c r="F542" s="56"/>
      <c r="G542" s="61"/>
      <c r="H542" s="382"/>
      <c r="I542" s="63"/>
      <c r="J542" s="403"/>
      <c r="K542" s="133"/>
      <c r="T542" s="54"/>
    </row>
    <row r="543" spans="1:20" x14ac:dyDescent="0.35">
      <c r="A543" s="3"/>
      <c r="B543" s="3"/>
      <c r="C543" s="79"/>
      <c r="D543" s="56"/>
      <c r="E543" s="61"/>
      <c r="F543" s="56"/>
      <c r="G543" s="61"/>
      <c r="H543" s="382"/>
      <c r="I543" s="63"/>
      <c r="J543" s="403"/>
      <c r="K543" s="133"/>
      <c r="T543" s="54"/>
    </row>
    <row r="544" spans="1:20" x14ac:dyDescent="0.35">
      <c r="A544" s="3"/>
      <c r="B544" s="3"/>
      <c r="C544" s="79"/>
      <c r="D544" s="56"/>
      <c r="E544" s="61"/>
      <c r="F544" s="56"/>
      <c r="G544" s="61"/>
      <c r="H544" s="382"/>
      <c r="I544" s="63"/>
      <c r="J544" s="403"/>
      <c r="K544" s="133"/>
      <c r="T544" s="54"/>
    </row>
    <row r="545" spans="1:20" x14ac:dyDescent="0.35">
      <c r="A545" s="3"/>
      <c r="B545" s="3"/>
      <c r="C545" s="79"/>
      <c r="D545" s="56"/>
      <c r="E545" s="61"/>
      <c r="F545" s="56"/>
      <c r="G545" s="61"/>
      <c r="H545" s="382"/>
      <c r="I545" s="63"/>
      <c r="J545" s="403"/>
      <c r="K545" s="133"/>
      <c r="T545" s="54"/>
    </row>
    <row r="546" spans="1:20" x14ac:dyDescent="0.35">
      <c r="A546" s="3"/>
      <c r="B546" s="3"/>
      <c r="C546" s="79"/>
      <c r="D546" s="56"/>
      <c r="E546" s="61"/>
      <c r="F546" s="56"/>
      <c r="G546" s="61"/>
      <c r="H546" s="382"/>
      <c r="I546" s="63"/>
      <c r="J546" s="403"/>
      <c r="K546" s="133"/>
      <c r="T546" s="54"/>
    </row>
    <row r="547" spans="1:20" x14ac:dyDescent="0.35">
      <c r="A547" s="3"/>
      <c r="B547" s="3"/>
      <c r="C547" s="79"/>
      <c r="D547" s="56"/>
      <c r="E547" s="61"/>
      <c r="F547" s="56"/>
      <c r="G547" s="61"/>
      <c r="H547" s="382"/>
      <c r="I547" s="63"/>
      <c r="J547" s="403"/>
      <c r="K547" s="133"/>
      <c r="T547" s="54"/>
    </row>
    <row r="548" spans="1:20" x14ac:dyDescent="0.35">
      <c r="A548" s="3"/>
      <c r="B548" s="3"/>
      <c r="C548" s="79"/>
      <c r="D548" s="56"/>
      <c r="E548" s="61"/>
      <c r="F548" s="56"/>
      <c r="G548" s="61"/>
      <c r="H548" s="382"/>
      <c r="I548" s="63"/>
      <c r="J548" s="403"/>
      <c r="K548" s="133"/>
      <c r="T548" s="54"/>
    </row>
    <row r="549" spans="1:20" x14ac:dyDescent="0.35">
      <c r="A549" s="3"/>
      <c r="B549" s="3"/>
      <c r="C549" s="79"/>
      <c r="D549" s="56"/>
      <c r="E549" s="61"/>
      <c r="F549" s="56"/>
      <c r="G549" s="61"/>
      <c r="H549" s="382"/>
      <c r="I549" s="63"/>
      <c r="J549" s="403"/>
      <c r="K549" s="133"/>
      <c r="T549" s="54"/>
    </row>
    <row r="550" spans="1:20" x14ac:dyDescent="0.35">
      <c r="A550" s="3"/>
      <c r="B550" s="3"/>
      <c r="C550" s="79"/>
      <c r="D550" s="56"/>
      <c r="E550" s="61"/>
      <c r="F550" s="56"/>
      <c r="G550" s="61"/>
      <c r="H550" s="382"/>
      <c r="I550" s="63"/>
      <c r="J550" s="403"/>
      <c r="K550" s="133"/>
      <c r="T550" s="54"/>
    </row>
    <row r="551" spans="1:20" x14ac:dyDescent="0.35">
      <c r="A551" s="3"/>
      <c r="B551" s="3"/>
      <c r="C551" s="79"/>
      <c r="D551" s="56"/>
      <c r="E551" s="61"/>
      <c r="F551" s="56"/>
      <c r="G551" s="61"/>
      <c r="H551" s="382"/>
      <c r="I551" s="63"/>
      <c r="J551" s="403"/>
      <c r="K551" s="133"/>
      <c r="T551" s="54"/>
    </row>
    <row r="552" spans="1:20" x14ac:dyDescent="0.35">
      <c r="A552" s="3"/>
      <c r="B552" s="3"/>
      <c r="C552" s="79"/>
      <c r="D552" s="56"/>
      <c r="E552" s="61"/>
      <c r="F552" s="56"/>
      <c r="G552" s="61"/>
      <c r="H552" s="382"/>
      <c r="I552" s="63"/>
      <c r="J552" s="403"/>
      <c r="K552" s="133"/>
      <c r="T552" s="54"/>
    </row>
    <row r="553" spans="1:20" x14ac:dyDescent="0.35">
      <c r="A553" s="3"/>
      <c r="B553" s="3"/>
      <c r="C553" s="79"/>
      <c r="D553" s="56"/>
      <c r="E553" s="61"/>
      <c r="F553" s="56"/>
      <c r="G553" s="61"/>
      <c r="H553" s="382"/>
      <c r="I553" s="63"/>
      <c r="J553" s="403"/>
      <c r="K553" s="133"/>
      <c r="T553" s="54"/>
    </row>
    <row r="554" spans="1:20" x14ac:dyDescent="0.35">
      <c r="A554" s="3"/>
      <c r="B554" s="3"/>
      <c r="C554" s="79"/>
      <c r="D554" s="56"/>
      <c r="E554" s="61"/>
      <c r="F554" s="56"/>
      <c r="G554" s="61"/>
      <c r="H554" s="382"/>
      <c r="I554" s="63"/>
      <c r="J554" s="403"/>
      <c r="K554" s="133"/>
      <c r="T554" s="54"/>
    </row>
    <row r="555" spans="1:20" x14ac:dyDescent="0.35">
      <c r="A555" s="3"/>
      <c r="B555" s="3"/>
      <c r="C555" s="79"/>
      <c r="D555" s="56"/>
      <c r="E555" s="61"/>
      <c r="F555" s="56"/>
      <c r="G555" s="61"/>
      <c r="H555" s="382"/>
      <c r="I555" s="63"/>
      <c r="J555" s="403"/>
      <c r="K555" s="133"/>
      <c r="T555" s="54"/>
    </row>
    <row r="556" spans="1:20" x14ac:dyDescent="0.35">
      <c r="A556" s="3"/>
      <c r="B556" s="3"/>
      <c r="C556" s="79"/>
      <c r="D556" s="56"/>
      <c r="E556" s="61"/>
      <c r="F556" s="56"/>
      <c r="G556" s="61"/>
      <c r="H556" s="382"/>
      <c r="I556" s="63"/>
      <c r="J556" s="403"/>
      <c r="K556" s="133"/>
      <c r="T556" s="54"/>
    </row>
    <row r="557" spans="1:20" x14ac:dyDescent="0.35">
      <c r="A557" s="3"/>
      <c r="B557" s="3"/>
      <c r="C557" s="79"/>
      <c r="D557" s="56"/>
      <c r="E557" s="61"/>
      <c r="F557" s="56"/>
      <c r="G557" s="61"/>
      <c r="H557" s="382"/>
      <c r="I557" s="63"/>
      <c r="J557" s="403"/>
      <c r="K557" s="133"/>
      <c r="T557" s="54"/>
    </row>
    <row r="558" spans="1:20" x14ac:dyDescent="0.35">
      <c r="A558" s="3"/>
      <c r="B558" s="3"/>
      <c r="C558" s="79"/>
      <c r="D558" s="56"/>
      <c r="E558" s="61"/>
      <c r="F558" s="56"/>
      <c r="G558" s="61"/>
      <c r="H558" s="382"/>
      <c r="I558" s="63"/>
      <c r="J558" s="403"/>
      <c r="K558" s="133"/>
      <c r="T558" s="54"/>
    </row>
    <row r="559" spans="1:20" x14ac:dyDescent="0.35">
      <c r="A559" s="3"/>
      <c r="B559" s="3"/>
      <c r="C559" s="79"/>
      <c r="D559" s="56"/>
      <c r="E559" s="61"/>
      <c r="F559" s="56"/>
      <c r="G559" s="61"/>
      <c r="H559" s="382"/>
      <c r="I559" s="63"/>
      <c r="J559" s="403"/>
      <c r="K559" s="133"/>
      <c r="T559" s="54"/>
    </row>
    <row r="560" spans="1:20" x14ac:dyDescent="0.35">
      <c r="A560" s="3"/>
      <c r="B560" s="3"/>
      <c r="C560" s="79"/>
      <c r="D560" s="56"/>
      <c r="E560" s="61"/>
      <c r="F560" s="56"/>
      <c r="G560" s="61"/>
      <c r="H560" s="382"/>
      <c r="I560" s="63"/>
      <c r="J560" s="403"/>
      <c r="K560" s="133"/>
      <c r="T560" s="54"/>
    </row>
    <row r="561" spans="1:20" x14ac:dyDescent="0.35">
      <c r="A561" s="3"/>
      <c r="B561" s="3"/>
      <c r="C561" s="79"/>
      <c r="D561" s="56"/>
      <c r="E561" s="61"/>
      <c r="F561" s="56"/>
      <c r="G561" s="61"/>
      <c r="H561" s="382"/>
      <c r="I561" s="63"/>
      <c r="J561" s="403"/>
      <c r="K561" s="133"/>
      <c r="T561" s="54"/>
    </row>
    <row r="562" spans="1:20" x14ac:dyDescent="0.35">
      <c r="A562" s="3"/>
      <c r="B562" s="3"/>
      <c r="C562" s="79"/>
      <c r="D562" s="56"/>
      <c r="E562" s="61"/>
      <c r="F562" s="56"/>
      <c r="G562" s="61"/>
      <c r="H562" s="382"/>
      <c r="I562" s="63"/>
      <c r="J562" s="403"/>
      <c r="K562" s="133"/>
      <c r="T562" s="54"/>
    </row>
    <row r="563" spans="1:20" x14ac:dyDescent="0.35">
      <c r="A563" s="3"/>
      <c r="B563" s="3"/>
      <c r="C563" s="79"/>
      <c r="D563" s="56"/>
      <c r="E563" s="61"/>
      <c r="F563" s="56"/>
      <c r="G563" s="61"/>
      <c r="H563" s="382"/>
      <c r="I563" s="63"/>
      <c r="J563" s="403"/>
      <c r="K563" s="133"/>
      <c r="T563" s="54"/>
    </row>
    <row r="564" spans="1:20" x14ac:dyDescent="0.35">
      <c r="A564" s="3"/>
      <c r="B564" s="3"/>
      <c r="C564" s="79"/>
      <c r="D564" s="56"/>
      <c r="E564" s="61"/>
      <c r="F564" s="56"/>
      <c r="G564" s="61"/>
      <c r="H564" s="382"/>
      <c r="I564" s="63"/>
      <c r="J564" s="403"/>
      <c r="K564" s="133"/>
      <c r="T564" s="54"/>
    </row>
    <row r="565" spans="1:20" x14ac:dyDescent="0.35">
      <c r="A565" s="3"/>
      <c r="B565" s="3"/>
      <c r="C565" s="79"/>
      <c r="D565" s="56"/>
      <c r="E565" s="61"/>
      <c r="F565" s="56"/>
      <c r="G565" s="61"/>
      <c r="H565" s="382"/>
      <c r="I565" s="63"/>
      <c r="J565" s="403"/>
      <c r="K565" s="133"/>
      <c r="T565" s="54"/>
    </row>
    <row r="566" spans="1:20" x14ac:dyDescent="0.35">
      <c r="A566" s="3"/>
      <c r="B566" s="3"/>
      <c r="C566" s="79"/>
      <c r="D566" s="56"/>
      <c r="E566" s="61"/>
      <c r="F566" s="56"/>
      <c r="G566" s="61"/>
      <c r="H566" s="382"/>
      <c r="I566" s="63"/>
      <c r="J566" s="403"/>
      <c r="K566" s="133"/>
      <c r="T566" s="54"/>
    </row>
    <row r="567" spans="1:20" x14ac:dyDescent="0.35">
      <c r="A567" s="3"/>
      <c r="B567" s="3"/>
      <c r="C567" s="79"/>
      <c r="D567" s="56"/>
      <c r="E567" s="61"/>
      <c r="F567" s="56"/>
      <c r="G567" s="61"/>
      <c r="H567" s="382"/>
      <c r="I567" s="63"/>
      <c r="J567" s="403"/>
      <c r="K567" s="133"/>
      <c r="T567" s="54"/>
    </row>
    <row r="568" spans="1:20" x14ac:dyDescent="0.35">
      <c r="A568" s="3"/>
      <c r="B568" s="3"/>
      <c r="C568" s="79"/>
      <c r="D568" s="56"/>
      <c r="E568" s="61"/>
      <c r="F568" s="56"/>
      <c r="G568" s="61"/>
      <c r="H568" s="382"/>
      <c r="I568" s="63"/>
      <c r="J568" s="403"/>
      <c r="K568" s="133"/>
      <c r="T568" s="54"/>
    </row>
    <row r="569" spans="1:20" x14ac:dyDescent="0.35">
      <c r="A569" s="3"/>
      <c r="B569" s="3"/>
      <c r="C569" s="79"/>
      <c r="D569" s="56"/>
      <c r="E569" s="61"/>
      <c r="F569" s="56"/>
      <c r="G569" s="61"/>
      <c r="H569" s="382"/>
      <c r="I569" s="63"/>
      <c r="J569" s="403"/>
      <c r="K569" s="133"/>
      <c r="T569" s="54"/>
    </row>
    <row r="570" spans="1:20" x14ac:dyDescent="0.35">
      <c r="A570" s="3"/>
      <c r="B570" s="3"/>
      <c r="C570" s="79"/>
      <c r="D570" s="56"/>
      <c r="E570" s="61"/>
      <c r="F570" s="56"/>
      <c r="G570" s="61"/>
      <c r="H570" s="382"/>
      <c r="I570" s="63"/>
      <c r="J570" s="403"/>
      <c r="K570" s="133"/>
      <c r="T570" s="54"/>
    </row>
    <row r="571" spans="1:20" x14ac:dyDescent="0.35">
      <c r="A571" s="3"/>
      <c r="B571" s="3"/>
      <c r="C571" s="79"/>
      <c r="D571" s="56"/>
      <c r="E571" s="61"/>
      <c r="F571" s="56"/>
      <c r="G571" s="61"/>
      <c r="H571" s="382"/>
      <c r="I571" s="63"/>
      <c r="J571" s="403"/>
      <c r="K571" s="133"/>
      <c r="T571" s="54"/>
    </row>
    <row r="572" spans="1:20" x14ac:dyDescent="0.35">
      <c r="A572" s="3"/>
      <c r="B572" s="3"/>
      <c r="C572" s="79"/>
      <c r="D572" s="56"/>
      <c r="E572" s="61"/>
      <c r="F572" s="56"/>
      <c r="G572" s="61"/>
      <c r="H572" s="382"/>
      <c r="I572" s="63"/>
      <c r="J572" s="403"/>
      <c r="K572" s="133"/>
      <c r="T572" s="54"/>
    </row>
    <row r="573" spans="1:20" x14ac:dyDescent="0.35">
      <c r="A573" s="3"/>
      <c r="B573" s="3"/>
      <c r="C573" s="79"/>
      <c r="D573" s="56"/>
      <c r="E573" s="61"/>
      <c r="F573" s="56"/>
      <c r="G573" s="61"/>
      <c r="H573" s="382"/>
      <c r="I573" s="63"/>
      <c r="J573" s="403"/>
      <c r="K573" s="133"/>
      <c r="T573" s="54"/>
    </row>
    <row r="574" spans="1:20" x14ac:dyDescent="0.35">
      <c r="A574" s="3"/>
      <c r="B574" s="3"/>
      <c r="C574" s="79"/>
      <c r="D574" s="56"/>
      <c r="E574" s="61"/>
      <c r="F574" s="56"/>
      <c r="G574" s="61"/>
      <c r="H574" s="382"/>
      <c r="I574" s="63"/>
      <c r="J574" s="403"/>
      <c r="K574" s="133"/>
      <c r="T574" s="54"/>
    </row>
    <row r="575" spans="1:20" x14ac:dyDescent="0.35">
      <c r="A575" s="3"/>
      <c r="B575" s="3"/>
      <c r="C575" s="79"/>
      <c r="D575" s="56"/>
      <c r="E575" s="61"/>
      <c r="F575" s="56"/>
      <c r="G575" s="61"/>
      <c r="H575" s="382"/>
      <c r="I575" s="63"/>
      <c r="J575" s="403"/>
      <c r="K575" s="133"/>
      <c r="T575" s="54"/>
    </row>
    <row r="576" spans="1:20" x14ac:dyDescent="0.35">
      <c r="A576" s="3"/>
      <c r="B576" s="3"/>
      <c r="C576" s="79"/>
      <c r="D576" s="56"/>
      <c r="E576" s="61"/>
      <c r="F576" s="56"/>
      <c r="G576" s="61"/>
      <c r="H576" s="382"/>
      <c r="I576" s="63"/>
      <c r="J576" s="403"/>
      <c r="K576" s="133"/>
      <c r="T576" s="54"/>
    </row>
    <row r="577" spans="1:20" x14ac:dyDescent="0.35">
      <c r="A577" s="3"/>
      <c r="B577" s="3"/>
      <c r="C577" s="79"/>
      <c r="D577" s="56"/>
      <c r="E577" s="61"/>
      <c r="F577" s="56"/>
      <c r="G577" s="61"/>
      <c r="H577" s="382"/>
      <c r="I577" s="63"/>
      <c r="J577" s="403"/>
      <c r="K577" s="133"/>
      <c r="T577" s="54"/>
    </row>
    <row r="578" spans="1:20" x14ac:dyDescent="0.35">
      <c r="A578" s="3"/>
      <c r="B578" s="3"/>
      <c r="C578" s="79"/>
      <c r="D578" s="56"/>
      <c r="E578" s="61"/>
      <c r="F578" s="56"/>
      <c r="G578" s="61"/>
      <c r="H578" s="382"/>
      <c r="I578" s="63"/>
      <c r="J578" s="403"/>
      <c r="K578" s="133"/>
      <c r="T578" s="54"/>
    </row>
    <row r="579" spans="1:20" x14ac:dyDescent="0.35">
      <c r="A579" s="3"/>
      <c r="B579" s="3"/>
      <c r="C579" s="79"/>
      <c r="D579" s="56"/>
      <c r="E579" s="61"/>
      <c r="F579" s="56"/>
      <c r="G579" s="61"/>
      <c r="H579" s="382"/>
      <c r="I579" s="63"/>
      <c r="J579" s="403"/>
      <c r="K579" s="133"/>
      <c r="T579" s="54"/>
    </row>
    <row r="580" spans="1:20" x14ac:dyDescent="0.35">
      <c r="A580" s="3"/>
      <c r="B580" s="3"/>
      <c r="C580" s="79"/>
      <c r="D580" s="56"/>
      <c r="E580" s="61"/>
      <c r="F580" s="56"/>
      <c r="G580" s="61"/>
      <c r="H580" s="382"/>
      <c r="I580" s="63"/>
      <c r="J580" s="403"/>
      <c r="K580" s="133"/>
      <c r="T580" s="54"/>
    </row>
    <row r="581" spans="1:20" x14ac:dyDescent="0.35">
      <c r="A581" s="3"/>
      <c r="B581" s="3"/>
      <c r="C581" s="79"/>
      <c r="D581" s="56"/>
      <c r="E581" s="61"/>
      <c r="F581" s="56"/>
      <c r="G581" s="61"/>
      <c r="H581" s="382"/>
      <c r="I581" s="63"/>
      <c r="J581" s="403"/>
      <c r="K581" s="133"/>
      <c r="T581" s="54"/>
    </row>
    <row r="582" spans="1:20" x14ac:dyDescent="0.35">
      <c r="A582" s="3"/>
      <c r="B582" s="3"/>
      <c r="C582" s="79"/>
      <c r="D582" s="56"/>
      <c r="E582" s="61"/>
      <c r="F582" s="56"/>
      <c r="G582" s="61"/>
      <c r="H582" s="382"/>
      <c r="I582" s="63"/>
      <c r="J582" s="403"/>
      <c r="K582" s="133"/>
      <c r="T582" s="54"/>
    </row>
    <row r="583" spans="1:20" x14ac:dyDescent="0.35">
      <c r="A583" s="3"/>
      <c r="B583" s="3"/>
      <c r="C583" s="79"/>
      <c r="D583" s="56"/>
      <c r="E583" s="61"/>
      <c r="F583" s="56"/>
      <c r="G583" s="61"/>
      <c r="H583" s="382"/>
      <c r="I583" s="63"/>
      <c r="J583" s="403"/>
      <c r="K583" s="133"/>
      <c r="T583" s="54"/>
    </row>
    <row r="584" spans="1:20" x14ac:dyDescent="0.35">
      <c r="A584" s="3"/>
      <c r="B584" s="3"/>
      <c r="C584" s="79"/>
      <c r="D584" s="56"/>
      <c r="E584" s="61"/>
      <c r="F584" s="56"/>
      <c r="G584" s="61"/>
      <c r="H584" s="382"/>
      <c r="I584" s="63"/>
      <c r="J584" s="403"/>
      <c r="K584" s="133"/>
      <c r="T584" s="54"/>
    </row>
    <row r="585" spans="1:20" x14ac:dyDescent="0.35">
      <c r="A585" s="3"/>
      <c r="B585" s="3"/>
      <c r="C585" s="79"/>
      <c r="D585" s="56"/>
      <c r="E585" s="61"/>
      <c r="F585" s="56"/>
      <c r="G585" s="61"/>
      <c r="H585" s="382"/>
      <c r="I585" s="63"/>
      <c r="J585" s="403"/>
      <c r="K585" s="133"/>
      <c r="T585" s="54"/>
    </row>
    <row r="586" spans="1:20" x14ac:dyDescent="0.35">
      <c r="A586" s="3"/>
      <c r="B586" s="3"/>
      <c r="C586" s="79"/>
      <c r="D586" s="56"/>
      <c r="E586" s="61"/>
      <c r="F586" s="56"/>
      <c r="G586" s="61"/>
      <c r="H586" s="382"/>
      <c r="I586" s="63"/>
      <c r="J586" s="403"/>
      <c r="K586" s="133"/>
      <c r="T586" s="54"/>
    </row>
    <row r="587" spans="1:20" x14ac:dyDescent="0.35">
      <c r="A587" s="3"/>
      <c r="B587" s="3"/>
      <c r="C587" s="79"/>
      <c r="D587" s="56"/>
      <c r="E587" s="61"/>
      <c r="F587" s="56"/>
      <c r="G587" s="61"/>
      <c r="H587" s="382"/>
      <c r="I587" s="63"/>
      <c r="J587" s="403"/>
      <c r="K587" s="133"/>
      <c r="T587" s="54"/>
    </row>
    <row r="588" spans="1:20" x14ac:dyDescent="0.35">
      <c r="A588" s="3"/>
      <c r="B588" s="3"/>
      <c r="C588" s="79"/>
      <c r="D588" s="56"/>
      <c r="E588" s="61"/>
      <c r="F588" s="56"/>
      <c r="G588" s="61"/>
      <c r="H588" s="382"/>
      <c r="I588" s="63"/>
      <c r="J588" s="403"/>
      <c r="K588" s="133"/>
      <c r="T588" s="54"/>
    </row>
    <row r="589" spans="1:20" x14ac:dyDescent="0.35">
      <c r="A589" s="3"/>
      <c r="B589" s="3"/>
      <c r="C589" s="79"/>
      <c r="D589" s="56"/>
      <c r="E589" s="61"/>
      <c r="F589" s="56"/>
      <c r="G589" s="61"/>
      <c r="H589" s="382"/>
      <c r="I589" s="63"/>
      <c r="J589" s="403"/>
      <c r="K589" s="133"/>
      <c r="T589" s="54"/>
    </row>
    <row r="590" spans="1:20" x14ac:dyDescent="0.35">
      <c r="A590" s="3"/>
      <c r="B590" s="3"/>
      <c r="C590" s="79"/>
      <c r="D590" s="56"/>
      <c r="E590" s="61"/>
      <c r="F590" s="56"/>
      <c r="G590" s="61"/>
      <c r="H590" s="382"/>
      <c r="I590" s="63"/>
      <c r="J590" s="403"/>
      <c r="K590" s="133"/>
      <c r="T590" s="54"/>
    </row>
    <row r="591" spans="1:20" x14ac:dyDescent="0.35">
      <c r="A591" s="3"/>
      <c r="B591" s="3"/>
      <c r="C591" s="79"/>
      <c r="D591" s="56"/>
      <c r="E591" s="61"/>
      <c r="F591" s="56"/>
      <c r="G591" s="61"/>
      <c r="H591" s="382"/>
      <c r="I591" s="63"/>
      <c r="J591" s="403"/>
      <c r="K591" s="133"/>
      <c r="T591" s="54"/>
    </row>
    <row r="592" spans="1:20" x14ac:dyDescent="0.35">
      <c r="A592" s="3"/>
      <c r="B592" s="3"/>
      <c r="C592" s="79"/>
      <c r="D592" s="56"/>
      <c r="E592" s="61"/>
      <c r="F592" s="56"/>
      <c r="G592" s="61"/>
      <c r="H592" s="382"/>
      <c r="I592" s="63"/>
      <c r="J592" s="403"/>
      <c r="K592" s="133"/>
      <c r="T592" s="54"/>
    </row>
    <row r="593" spans="1:20" x14ac:dyDescent="0.35">
      <c r="A593" s="3"/>
      <c r="B593" s="3"/>
      <c r="C593" s="79"/>
      <c r="D593" s="56"/>
      <c r="E593" s="61"/>
      <c r="F593" s="56"/>
      <c r="G593" s="61"/>
      <c r="H593" s="382"/>
      <c r="I593" s="63"/>
      <c r="J593" s="403"/>
      <c r="K593" s="133"/>
      <c r="T593" s="54"/>
    </row>
    <row r="594" spans="1:20" x14ac:dyDescent="0.35">
      <c r="A594" s="3"/>
      <c r="B594" s="3"/>
      <c r="C594" s="79"/>
      <c r="D594" s="56"/>
      <c r="E594" s="61"/>
      <c r="F594" s="56"/>
      <c r="G594" s="61"/>
      <c r="H594" s="382"/>
      <c r="I594" s="63"/>
      <c r="J594" s="403"/>
      <c r="K594" s="133"/>
      <c r="T594" s="54"/>
    </row>
    <row r="595" spans="1:20" x14ac:dyDescent="0.35">
      <c r="A595" s="3"/>
      <c r="B595" s="3"/>
      <c r="C595" s="79"/>
      <c r="D595" s="56"/>
      <c r="E595" s="61"/>
      <c r="F595" s="56"/>
      <c r="G595" s="61"/>
      <c r="H595" s="382"/>
      <c r="I595" s="63"/>
      <c r="J595" s="403"/>
      <c r="K595" s="133"/>
      <c r="T595" s="54"/>
    </row>
    <row r="596" spans="1:20" x14ac:dyDescent="0.35">
      <c r="A596" s="3"/>
      <c r="B596" s="3"/>
      <c r="C596" s="79"/>
      <c r="D596" s="56"/>
      <c r="E596" s="61"/>
      <c r="F596" s="56"/>
      <c r="G596" s="61"/>
      <c r="H596" s="382"/>
      <c r="I596" s="63"/>
      <c r="J596" s="403"/>
      <c r="K596" s="133"/>
      <c r="T596" s="54"/>
    </row>
    <row r="597" spans="1:20" x14ac:dyDescent="0.35">
      <c r="A597" s="3"/>
      <c r="B597" s="3"/>
      <c r="C597" s="79"/>
      <c r="D597" s="56"/>
      <c r="E597" s="61"/>
      <c r="F597" s="56"/>
      <c r="G597" s="61"/>
      <c r="H597" s="382"/>
      <c r="I597" s="63"/>
      <c r="J597" s="403"/>
      <c r="K597" s="133"/>
      <c r="T597" s="54"/>
    </row>
    <row r="598" spans="1:20" x14ac:dyDescent="0.35">
      <c r="A598" s="3"/>
      <c r="B598" s="3"/>
      <c r="C598" s="79"/>
      <c r="D598" s="56"/>
      <c r="E598" s="61"/>
      <c r="F598" s="56"/>
      <c r="G598" s="61"/>
      <c r="H598" s="382"/>
      <c r="I598" s="63"/>
      <c r="J598" s="403"/>
      <c r="K598" s="133"/>
      <c r="T598" s="54"/>
    </row>
    <row r="599" spans="1:20" x14ac:dyDescent="0.35">
      <c r="A599" s="3"/>
      <c r="B599" s="3"/>
      <c r="C599" s="79"/>
      <c r="D599" s="56"/>
      <c r="E599" s="61"/>
      <c r="F599" s="56"/>
      <c r="G599" s="61"/>
      <c r="H599" s="382"/>
      <c r="I599" s="63"/>
      <c r="J599" s="403"/>
      <c r="K599" s="133"/>
      <c r="T599" s="54"/>
    </row>
    <row r="600" spans="1:20" x14ac:dyDescent="0.35">
      <c r="A600" s="3"/>
      <c r="B600" s="3"/>
      <c r="C600" s="79"/>
      <c r="D600" s="56"/>
      <c r="E600" s="61"/>
      <c r="F600" s="56"/>
      <c r="G600" s="61"/>
      <c r="H600" s="382"/>
      <c r="I600" s="63"/>
      <c r="J600" s="403"/>
      <c r="K600" s="133"/>
      <c r="T600" s="54"/>
    </row>
    <row r="601" spans="1:20" x14ac:dyDescent="0.35">
      <c r="A601" s="3"/>
      <c r="B601" s="3"/>
      <c r="C601" s="79"/>
      <c r="D601" s="56"/>
      <c r="E601" s="61"/>
      <c r="F601" s="56"/>
      <c r="G601" s="61"/>
      <c r="H601" s="382"/>
      <c r="I601" s="63"/>
      <c r="J601" s="403"/>
      <c r="K601" s="133"/>
      <c r="T601" s="54"/>
    </row>
    <row r="602" spans="1:20" x14ac:dyDescent="0.35">
      <c r="A602" s="3"/>
      <c r="B602" s="3"/>
      <c r="C602" s="79"/>
      <c r="D602" s="56"/>
      <c r="E602" s="61"/>
      <c r="F602" s="56"/>
      <c r="G602" s="61"/>
      <c r="H602" s="382"/>
      <c r="I602" s="63"/>
      <c r="J602" s="403"/>
      <c r="K602" s="133"/>
      <c r="T602" s="54"/>
    </row>
    <row r="603" spans="1:20" x14ac:dyDescent="0.35">
      <c r="A603" s="3"/>
      <c r="B603" s="3"/>
      <c r="C603" s="79"/>
      <c r="D603" s="56"/>
      <c r="E603" s="61"/>
      <c r="F603" s="56"/>
      <c r="G603" s="61"/>
      <c r="H603" s="382"/>
      <c r="I603" s="63"/>
      <c r="J603" s="403"/>
      <c r="K603" s="133"/>
      <c r="T603" s="54"/>
    </row>
    <row r="604" spans="1:20" x14ac:dyDescent="0.35">
      <c r="A604" s="3"/>
      <c r="B604" s="3"/>
      <c r="C604" s="79"/>
      <c r="D604" s="56"/>
      <c r="E604" s="61"/>
      <c r="F604" s="56"/>
      <c r="G604" s="61"/>
      <c r="H604" s="382"/>
      <c r="I604" s="63"/>
      <c r="J604" s="403"/>
      <c r="K604" s="133"/>
      <c r="T604" s="54"/>
    </row>
    <row r="605" spans="1:20" x14ac:dyDescent="0.35">
      <c r="A605" s="3"/>
      <c r="B605" s="3"/>
      <c r="C605" s="79"/>
      <c r="D605" s="56"/>
      <c r="E605" s="61"/>
      <c r="F605" s="56"/>
      <c r="G605" s="61"/>
      <c r="H605" s="382"/>
      <c r="I605" s="63"/>
      <c r="J605" s="403"/>
      <c r="K605" s="133"/>
      <c r="T605" s="54"/>
    </row>
    <row r="606" spans="1:20" x14ac:dyDescent="0.35">
      <c r="A606" s="3"/>
      <c r="B606" s="3"/>
      <c r="C606" s="79"/>
      <c r="D606" s="56"/>
      <c r="E606" s="61"/>
      <c r="F606" s="56"/>
      <c r="G606" s="61"/>
      <c r="H606" s="382"/>
      <c r="I606" s="63"/>
      <c r="J606" s="403"/>
      <c r="K606" s="133"/>
      <c r="T606" s="54"/>
    </row>
    <row r="607" spans="1:20" x14ac:dyDescent="0.35">
      <c r="A607" s="3"/>
      <c r="B607" s="3"/>
      <c r="C607" s="79"/>
      <c r="D607" s="56"/>
      <c r="E607" s="61"/>
      <c r="F607" s="56"/>
      <c r="G607" s="61"/>
      <c r="H607" s="382"/>
      <c r="I607" s="63"/>
      <c r="J607" s="403"/>
      <c r="K607" s="133"/>
      <c r="T607" s="54"/>
    </row>
    <row r="608" spans="1:20" x14ac:dyDescent="0.35">
      <c r="A608" s="3"/>
      <c r="B608" s="3"/>
      <c r="C608" s="79"/>
      <c r="D608" s="56"/>
      <c r="E608" s="61"/>
      <c r="F608" s="56"/>
      <c r="G608" s="61"/>
      <c r="H608" s="382"/>
      <c r="I608" s="63"/>
      <c r="J608" s="403"/>
      <c r="K608" s="133"/>
      <c r="T608" s="54"/>
    </row>
    <row r="609" spans="1:20" x14ac:dyDescent="0.35">
      <c r="A609" s="3"/>
      <c r="B609" s="3"/>
      <c r="C609" s="79"/>
      <c r="D609" s="56"/>
      <c r="E609" s="61"/>
      <c r="F609" s="56"/>
      <c r="G609" s="61"/>
      <c r="H609" s="382"/>
      <c r="I609" s="63"/>
      <c r="J609" s="403"/>
      <c r="K609" s="133"/>
      <c r="T609" s="54"/>
    </row>
    <row r="610" spans="1:20" x14ac:dyDescent="0.35">
      <c r="A610" s="3"/>
      <c r="B610" s="3"/>
      <c r="C610" s="79"/>
      <c r="D610" s="56"/>
      <c r="E610" s="61"/>
      <c r="F610" s="56"/>
      <c r="G610" s="61"/>
      <c r="H610" s="382"/>
      <c r="I610" s="63"/>
      <c r="J610" s="403"/>
      <c r="K610" s="133"/>
      <c r="T610" s="54"/>
    </row>
    <row r="611" spans="1:20" x14ac:dyDescent="0.35">
      <c r="A611" s="3"/>
      <c r="B611" s="3"/>
      <c r="C611" s="79"/>
      <c r="D611" s="56"/>
      <c r="E611" s="61"/>
      <c r="F611" s="56"/>
      <c r="G611" s="61"/>
      <c r="H611" s="382"/>
      <c r="I611" s="63"/>
      <c r="J611" s="403"/>
      <c r="K611" s="133"/>
      <c r="T611" s="54"/>
    </row>
    <row r="612" spans="1:20" x14ac:dyDescent="0.35">
      <c r="A612" s="3"/>
      <c r="B612" s="3"/>
      <c r="C612" s="79"/>
      <c r="D612" s="56"/>
      <c r="E612" s="61"/>
      <c r="F612" s="56"/>
      <c r="G612" s="61"/>
      <c r="H612" s="382"/>
      <c r="I612" s="63"/>
      <c r="J612" s="403"/>
      <c r="K612" s="133"/>
      <c r="T612" s="54"/>
    </row>
    <row r="613" spans="1:20" x14ac:dyDescent="0.35">
      <c r="A613" s="3"/>
      <c r="B613" s="3"/>
      <c r="C613" s="79"/>
      <c r="D613" s="56"/>
      <c r="E613" s="61"/>
      <c r="F613" s="56"/>
      <c r="G613" s="61"/>
      <c r="H613" s="382"/>
      <c r="I613" s="63"/>
      <c r="J613" s="403"/>
      <c r="K613" s="133"/>
      <c r="T613" s="54"/>
    </row>
    <row r="614" spans="1:20" x14ac:dyDescent="0.35">
      <c r="A614" s="3"/>
      <c r="B614" s="3"/>
      <c r="C614" s="79"/>
      <c r="D614" s="56"/>
      <c r="E614" s="61"/>
      <c r="F614" s="56"/>
      <c r="G614" s="61"/>
      <c r="H614" s="382"/>
      <c r="I614" s="63"/>
      <c r="J614" s="403"/>
      <c r="K614" s="133"/>
      <c r="T614" s="54"/>
    </row>
    <row r="615" spans="1:20" x14ac:dyDescent="0.35">
      <c r="A615" s="3"/>
      <c r="B615" s="3"/>
      <c r="C615" s="79"/>
      <c r="D615" s="56"/>
      <c r="E615" s="61"/>
      <c r="F615" s="56"/>
      <c r="G615" s="61"/>
      <c r="H615" s="382"/>
      <c r="I615" s="63"/>
      <c r="J615" s="403"/>
      <c r="K615" s="133"/>
      <c r="T615" s="54"/>
    </row>
    <row r="616" spans="1:20" x14ac:dyDescent="0.35">
      <c r="A616" s="3"/>
      <c r="B616" s="3"/>
      <c r="C616" s="79"/>
      <c r="D616" s="56"/>
      <c r="E616" s="61"/>
      <c r="F616" s="56"/>
      <c r="G616" s="61"/>
      <c r="H616" s="382"/>
      <c r="I616" s="63"/>
      <c r="J616" s="403"/>
      <c r="K616" s="133"/>
      <c r="T616" s="54"/>
    </row>
    <row r="617" spans="1:20" x14ac:dyDescent="0.35">
      <c r="A617" s="3"/>
      <c r="B617" s="3"/>
      <c r="C617" s="79"/>
      <c r="D617" s="56"/>
      <c r="E617" s="61"/>
      <c r="F617" s="56"/>
      <c r="G617" s="61"/>
      <c r="H617" s="382"/>
      <c r="I617" s="63"/>
      <c r="J617" s="403"/>
      <c r="K617" s="133"/>
      <c r="T617" s="54"/>
    </row>
    <row r="618" spans="1:20" x14ac:dyDescent="0.35">
      <c r="A618" s="3"/>
      <c r="B618" s="3"/>
      <c r="C618" s="79"/>
      <c r="D618" s="56"/>
      <c r="E618" s="61"/>
      <c r="F618" s="56"/>
      <c r="G618" s="61"/>
      <c r="H618" s="382"/>
      <c r="I618" s="63"/>
      <c r="J618" s="403"/>
      <c r="K618" s="133"/>
      <c r="T618" s="54"/>
    </row>
    <row r="619" spans="1:20" x14ac:dyDescent="0.35">
      <c r="A619" s="3"/>
      <c r="B619" s="3"/>
      <c r="C619" s="79"/>
      <c r="D619" s="56"/>
      <c r="E619" s="61"/>
      <c r="F619" s="56"/>
      <c r="G619" s="61"/>
      <c r="H619" s="382"/>
      <c r="I619" s="63"/>
      <c r="J619" s="403"/>
      <c r="K619" s="133"/>
      <c r="T619" s="54"/>
    </row>
    <row r="620" spans="1:20" x14ac:dyDescent="0.35">
      <c r="A620" s="3"/>
      <c r="B620" s="3"/>
      <c r="C620" s="79"/>
      <c r="D620" s="56"/>
      <c r="E620" s="61"/>
      <c r="F620" s="56"/>
      <c r="G620" s="61"/>
      <c r="H620" s="382"/>
      <c r="I620" s="63"/>
      <c r="J620" s="403"/>
      <c r="K620" s="133"/>
      <c r="T620" s="54"/>
    </row>
    <row r="621" spans="1:20" x14ac:dyDescent="0.35">
      <c r="A621" s="3"/>
      <c r="B621" s="3"/>
      <c r="C621" s="79"/>
      <c r="D621" s="56"/>
      <c r="E621" s="61"/>
      <c r="F621" s="56"/>
      <c r="G621" s="61"/>
      <c r="H621" s="382"/>
      <c r="I621" s="63"/>
      <c r="J621" s="403"/>
      <c r="K621" s="133"/>
      <c r="T621" s="54"/>
    </row>
    <row r="622" spans="1:20" x14ac:dyDescent="0.35">
      <c r="A622" s="3"/>
      <c r="B622" s="3"/>
      <c r="C622" s="79"/>
      <c r="D622" s="56"/>
      <c r="E622" s="61"/>
      <c r="F622" s="56"/>
      <c r="G622" s="61"/>
      <c r="H622" s="382"/>
      <c r="I622" s="63"/>
      <c r="J622" s="403"/>
      <c r="K622" s="133"/>
      <c r="T622" s="54"/>
    </row>
    <row r="623" spans="1:20" x14ac:dyDescent="0.35">
      <c r="A623" s="3"/>
      <c r="B623" s="3"/>
      <c r="C623" s="79"/>
      <c r="D623" s="56"/>
      <c r="E623" s="61"/>
      <c r="F623" s="56"/>
      <c r="G623" s="61"/>
      <c r="H623" s="382"/>
      <c r="I623" s="63"/>
      <c r="J623" s="403"/>
      <c r="K623" s="133"/>
      <c r="T623" s="54"/>
    </row>
    <row r="624" spans="1:20" x14ac:dyDescent="0.35">
      <c r="A624" s="3"/>
      <c r="B624" s="3"/>
      <c r="C624" s="79"/>
      <c r="D624" s="56"/>
      <c r="E624" s="61"/>
      <c r="F624" s="56"/>
      <c r="G624" s="61"/>
      <c r="H624" s="382"/>
      <c r="I624" s="63"/>
      <c r="J624" s="403"/>
      <c r="K624" s="133"/>
      <c r="T624" s="54"/>
    </row>
    <row r="625" spans="1:20" x14ac:dyDescent="0.35">
      <c r="A625" s="3"/>
      <c r="B625" s="3"/>
      <c r="C625" s="79"/>
      <c r="D625" s="56"/>
      <c r="E625" s="61"/>
      <c r="F625" s="56"/>
      <c r="G625" s="61"/>
      <c r="H625" s="382"/>
      <c r="I625" s="63"/>
      <c r="J625" s="403"/>
      <c r="K625" s="133"/>
      <c r="T625" s="54"/>
    </row>
    <row r="626" spans="1:20" x14ac:dyDescent="0.35">
      <c r="A626" s="3"/>
      <c r="B626" s="3"/>
      <c r="C626" s="79"/>
      <c r="D626" s="56"/>
      <c r="E626" s="61"/>
      <c r="F626" s="56"/>
      <c r="G626" s="61"/>
      <c r="H626" s="382"/>
      <c r="I626" s="63"/>
      <c r="J626" s="403"/>
      <c r="K626" s="133"/>
      <c r="T626" s="54"/>
    </row>
    <row r="627" spans="1:20" x14ac:dyDescent="0.35">
      <c r="A627" s="3"/>
      <c r="B627" s="3"/>
      <c r="C627" s="79"/>
      <c r="D627" s="56"/>
      <c r="E627" s="61"/>
      <c r="F627" s="56"/>
      <c r="G627" s="61"/>
      <c r="H627" s="382"/>
      <c r="I627" s="63"/>
      <c r="J627" s="403"/>
      <c r="K627" s="133"/>
      <c r="T627" s="54"/>
    </row>
    <row r="628" spans="1:20" x14ac:dyDescent="0.35">
      <c r="A628" s="3"/>
      <c r="B628" s="3"/>
      <c r="C628" s="79"/>
      <c r="D628" s="56"/>
      <c r="E628" s="61"/>
      <c r="F628" s="56"/>
      <c r="G628" s="61"/>
      <c r="H628" s="382"/>
      <c r="I628" s="63"/>
      <c r="J628" s="403"/>
      <c r="K628" s="133"/>
      <c r="T628" s="54"/>
    </row>
    <row r="629" spans="1:20" x14ac:dyDescent="0.35">
      <c r="A629" s="3"/>
      <c r="B629" s="3"/>
      <c r="C629" s="79"/>
      <c r="D629" s="56"/>
      <c r="E629" s="61"/>
      <c r="F629" s="56"/>
      <c r="G629" s="61"/>
      <c r="H629" s="382"/>
      <c r="I629" s="63"/>
      <c r="J629" s="403"/>
      <c r="K629" s="133"/>
      <c r="T629" s="54"/>
    </row>
    <row r="630" spans="1:20" x14ac:dyDescent="0.35">
      <c r="A630" s="3"/>
      <c r="B630" s="3"/>
      <c r="C630" s="79"/>
      <c r="D630" s="56"/>
      <c r="E630" s="61"/>
      <c r="F630" s="56"/>
      <c r="G630" s="61"/>
      <c r="H630" s="382"/>
      <c r="I630" s="63"/>
      <c r="J630" s="403"/>
      <c r="K630" s="133"/>
      <c r="T630" s="54"/>
    </row>
    <row r="631" spans="1:20" x14ac:dyDescent="0.35">
      <c r="A631" s="3"/>
      <c r="B631" s="3"/>
      <c r="C631" s="79"/>
      <c r="D631" s="56"/>
      <c r="E631" s="61"/>
      <c r="F631" s="56"/>
      <c r="G631" s="61"/>
      <c r="H631" s="382"/>
      <c r="I631" s="63"/>
      <c r="J631" s="403"/>
      <c r="K631" s="133"/>
      <c r="T631" s="54"/>
    </row>
    <row r="632" spans="1:20" x14ac:dyDescent="0.35">
      <c r="A632" s="3"/>
      <c r="B632" s="3"/>
      <c r="C632" s="79"/>
      <c r="D632" s="56"/>
      <c r="E632" s="61"/>
      <c r="F632" s="56"/>
      <c r="G632" s="61"/>
      <c r="H632" s="382"/>
      <c r="I632" s="63"/>
      <c r="J632" s="403"/>
      <c r="K632" s="133"/>
      <c r="T632" s="54"/>
    </row>
    <row r="633" spans="1:20" x14ac:dyDescent="0.35">
      <c r="A633" s="3"/>
      <c r="B633" s="3"/>
      <c r="C633" s="79"/>
      <c r="D633" s="56"/>
      <c r="E633" s="61"/>
      <c r="F633" s="56"/>
      <c r="G633" s="61"/>
      <c r="H633" s="382"/>
      <c r="I633" s="63"/>
      <c r="J633" s="403"/>
      <c r="K633" s="133"/>
      <c r="T633" s="54"/>
    </row>
    <row r="634" spans="1:20" x14ac:dyDescent="0.35">
      <c r="A634" s="3"/>
      <c r="B634" s="3"/>
      <c r="C634" s="79"/>
      <c r="D634" s="56"/>
      <c r="E634" s="61"/>
      <c r="F634" s="56"/>
      <c r="G634" s="61"/>
      <c r="H634" s="382"/>
      <c r="I634" s="63"/>
      <c r="J634" s="403"/>
      <c r="K634" s="133"/>
      <c r="T634" s="54"/>
    </row>
    <row r="635" spans="1:20" x14ac:dyDescent="0.35">
      <c r="A635" s="3"/>
      <c r="B635" s="3"/>
      <c r="C635" s="79"/>
      <c r="D635" s="56"/>
      <c r="E635" s="61"/>
      <c r="F635" s="56"/>
      <c r="G635" s="61"/>
      <c r="H635" s="382"/>
      <c r="I635" s="63"/>
      <c r="J635" s="403"/>
      <c r="K635" s="133"/>
      <c r="T635" s="54"/>
    </row>
    <row r="636" spans="1:20" x14ac:dyDescent="0.35">
      <c r="A636" s="3"/>
      <c r="B636" s="3"/>
      <c r="C636" s="79"/>
      <c r="D636" s="56"/>
      <c r="E636" s="61"/>
      <c r="F636" s="56"/>
      <c r="G636" s="61"/>
      <c r="H636" s="382"/>
      <c r="I636" s="63"/>
      <c r="J636" s="403"/>
      <c r="K636" s="133"/>
      <c r="T636" s="54"/>
    </row>
    <row r="637" spans="1:20" x14ac:dyDescent="0.35">
      <c r="A637" s="3"/>
      <c r="B637" s="3"/>
      <c r="C637" s="79"/>
      <c r="D637" s="56"/>
      <c r="E637" s="61"/>
      <c r="F637" s="56"/>
      <c r="G637" s="61"/>
      <c r="H637" s="382"/>
      <c r="I637" s="63"/>
      <c r="J637" s="403"/>
      <c r="K637" s="133"/>
      <c r="T637" s="54"/>
    </row>
    <row r="638" spans="1:20" x14ac:dyDescent="0.35">
      <c r="A638" s="3"/>
      <c r="B638" s="3"/>
      <c r="C638" s="79"/>
      <c r="D638" s="56"/>
      <c r="E638" s="61"/>
      <c r="F638" s="56"/>
      <c r="G638" s="61"/>
      <c r="H638" s="382"/>
      <c r="I638" s="63"/>
      <c r="J638" s="403"/>
      <c r="K638" s="133"/>
      <c r="T638" s="54"/>
    </row>
    <row r="639" spans="1:20" x14ac:dyDescent="0.35">
      <c r="A639" s="3"/>
      <c r="B639" s="3"/>
      <c r="C639" s="79"/>
      <c r="D639" s="56"/>
      <c r="E639" s="61"/>
      <c r="F639" s="56"/>
      <c r="G639" s="61"/>
      <c r="H639" s="382"/>
      <c r="I639" s="63"/>
      <c r="J639" s="403"/>
      <c r="K639" s="133"/>
      <c r="T639" s="54"/>
    </row>
    <row r="640" spans="1:20" x14ac:dyDescent="0.35">
      <c r="A640" s="3"/>
      <c r="B640" s="3"/>
      <c r="C640" s="79"/>
      <c r="D640" s="56"/>
      <c r="E640" s="61"/>
      <c r="F640" s="56"/>
      <c r="G640" s="61"/>
      <c r="H640" s="382"/>
      <c r="I640" s="63"/>
      <c r="J640" s="403"/>
      <c r="K640" s="133"/>
      <c r="T640" s="54"/>
    </row>
    <row r="641" spans="1:20" x14ac:dyDescent="0.35">
      <c r="A641" s="3"/>
      <c r="B641" s="3"/>
      <c r="C641" s="79"/>
      <c r="D641" s="56"/>
      <c r="E641" s="61"/>
      <c r="F641" s="56"/>
      <c r="G641" s="61"/>
      <c r="H641" s="382"/>
      <c r="I641" s="63"/>
      <c r="J641" s="403"/>
      <c r="K641" s="133"/>
      <c r="T641" s="54"/>
    </row>
    <row r="642" spans="1:20" x14ac:dyDescent="0.35">
      <c r="A642" s="3"/>
      <c r="B642" s="3"/>
      <c r="C642" s="79"/>
      <c r="D642" s="56"/>
      <c r="E642" s="61"/>
      <c r="F642" s="56"/>
      <c r="G642" s="61"/>
      <c r="H642" s="382"/>
      <c r="I642" s="63"/>
      <c r="J642" s="403"/>
      <c r="K642" s="133"/>
      <c r="T642" s="54"/>
    </row>
    <row r="643" spans="1:20" x14ac:dyDescent="0.35">
      <c r="A643" s="3"/>
      <c r="B643" s="3"/>
      <c r="C643" s="79"/>
      <c r="D643" s="56"/>
      <c r="E643" s="61"/>
      <c r="F643" s="56"/>
      <c r="G643" s="61"/>
      <c r="H643" s="382"/>
      <c r="I643" s="63"/>
      <c r="J643" s="403"/>
      <c r="K643" s="133"/>
      <c r="T643" s="54"/>
    </row>
    <row r="644" spans="1:20" x14ac:dyDescent="0.35">
      <c r="A644" s="3"/>
      <c r="B644" s="3"/>
      <c r="C644" s="79"/>
      <c r="D644" s="56"/>
      <c r="E644" s="61"/>
      <c r="F644" s="56"/>
      <c r="G644" s="61"/>
      <c r="H644" s="382"/>
      <c r="I644" s="63"/>
      <c r="J644" s="403"/>
      <c r="K644" s="133"/>
      <c r="T644" s="54"/>
    </row>
    <row r="645" spans="1:20" x14ac:dyDescent="0.35">
      <c r="A645" s="3"/>
      <c r="B645" s="3"/>
      <c r="C645" s="79"/>
      <c r="D645" s="56"/>
      <c r="E645" s="61"/>
      <c r="F645" s="56"/>
      <c r="G645" s="61"/>
      <c r="H645" s="382"/>
      <c r="I645" s="63"/>
      <c r="J645" s="403"/>
      <c r="K645" s="133"/>
      <c r="T645" s="54"/>
    </row>
    <row r="646" spans="1:20" x14ac:dyDescent="0.35">
      <c r="A646" s="3"/>
      <c r="B646" s="3"/>
      <c r="C646" s="79"/>
      <c r="D646" s="56"/>
      <c r="E646" s="61"/>
      <c r="F646" s="56"/>
      <c r="G646" s="61"/>
      <c r="H646" s="382"/>
      <c r="I646" s="63"/>
      <c r="J646" s="403"/>
      <c r="K646" s="133"/>
      <c r="T646" s="54"/>
    </row>
    <row r="647" spans="1:20" x14ac:dyDescent="0.35">
      <c r="A647" s="3"/>
      <c r="B647" s="3"/>
      <c r="C647" s="79"/>
      <c r="D647" s="56"/>
      <c r="E647" s="61"/>
      <c r="F647" s="56"/>
      <c r="G647" s="61"/>
      <c r="H647" s="382"/>
      <c r="I647" s="63"/>
      <c r="J647" s="403"/>
      <c r="K647" s="133"/>
      <c r="T647" s="54"/>
    </row>
    <row r="648" spans="1:20" x14ac:dyDescent="0.35">
      <c r="A648" s="3"/>
      <c r="B648" s="3"/>
      <c r="C648" s="79"/>
      <c r="D648" s="56"/>
      <c r="E648" s="61"/>
      <c r="F648" s="56"/>
      <c r="G648" s="61"/>
      <c r="H648" s="382"/>
      <c r="I648" s="63"/>
      <c r="J648" s="403"/>
      <c r="K648" s="133"/>
      <c r="T648" s="54"/>
    </row>
    <row r="649" spans="1:20" x14ac:dyDescent="0.35">
      <c r="A649" s="3"/>
      <c r="B649" s="3"/>
      <c r="C649" s="79"/>
      <c r="D649" s="56"/>
      <c r="E649" s="61"/>
      <c r="F649" s="56"/>
      <c r="G649" s="61"/>
      <c r="H649" s="382"/>
      <c r="I649" s="63"/>
      <c r="J649" s="403"/>
      <c r="K649" s="133"/>
      <c r="T649" s="54"/>
    </row>
    <row r="650" spans="1:20" x14ac:dyDescent="0.35">
      <c r="A650" s="3"/>
      <c r="B650" s="3"/>
      <c r="C650" s="79"/>
      <c r="D650" s="56"/>
      <c r="E650" s="61"/>
      <c r="F650" s="56"/>
      <c r="G650" s="61"/>
      <c r="H650" s="382"/>
      <c r="I650" s="63"/>
      <c r="J650" s="403"/>
      <c r="K650" s="133"/>
      <c r="T650" s="54"/>
    </row>
    <row r="651" spans="1:20" x14ac:dyDescent="0.35">
      <c r="A651" s="3"/>
      <c r="B651" s="3"/>
      <c r="C651" s="79"/>
      <c r="D651" s="56"/>
      <c r="E651" s="61"/>
      <c r="F651" s="56"/>
      <c r="G651" s="61"/>
      <c r="H651" s="382"/>
      <c r="I651" s="63"/>
      <c r="J651" s="403"/>
      <c r="K651" s="133"/>
      <c r="T651" s="54"/>
    </row>
    <row r="652" spans="1:20" x14ac:dyDescent="0.35">
      <c r="A652" s="3"/>
      <c r="B652" s="3"/>
      <c r="C652" s="79"/>
      <c r="D652" s="56"/>
      <c r="E652" s="61"/>
      <c r="F652" s="56"/>
      <c r="G652" s="61"/>
      <c r="H652" s="382"/>
      <c r="I652" s="63"/>
      <c r="J652" s="403"/>
      <c r="K652" s="133"/>
      <c r="T652" s="54"/>
    </row>
    <row r="653" spans="1:20" x14ac:dyDescent="0.35">
      <c r="A653" s="3"/>
      <c r="B653" s="3"/>
      <c r="C653" s="79"/>
      <c r="D653" s="56"/>
      <c r="E653" s="61"/>
      <c r="F653" s="56"/>
      <c r="G653" s="61"/>
      <c r="H653" s="382"/>
      <c r="I653" s="63"/>
      <c r="J653" s="403"/>
      <c r="K653" s="133"/>
      <c r="T653" s="54"/>
    </row>
    <row r="654" spans="1:20" x14ac:dyDescent="0.35">
      <c r="A654" s="3"/>
      <c r="B654" s="3"/>
      <c r="C654" s="79"/>
      <c r="D654" s="56"/>
      <c r="E654" s="61"/>
      <c r="F654" s="56"/>
      <c r="G654" s="61"/>
      <c r="H654" s="382"/>
      <c r="I654" s="63"/>
      <c r="J654" s="403"/>
      <c r="K654" s="133"/>
      <c r="T654" s="54"/>
    </row>
    <row r="655" spans="1:20" x14ac:dyDescent="0.35">
      <c r="A655" s="3"/>
      <c r="B655" s="3"/>
      <c r="C655" s="79"/>
      <c r="D655" s="56"/>
      <c r="E655" s="61"/>
      <c r="F655" s="56"/>
      <c r="G655" s="61"/>
      <c r="H655" s="382"/>
      <c r="I655" s="63"/>
      <c r="J655" s="403"/>
      <c r="K655" s="133"/>
      <c r="T655" s="54"/>
    </row>
    <row r="656" spans="1:20" x14ac:dyDescent="0.35">
      <c r="A656" s="3"/>
      <c r="B656" s="3"/>
      <c r="C656" s="79"/>
      <c r="D656" s="56"/>
      <c r="E656" s="61"/>
      <c r="F656" s="56"/>
      <c r="G656" s="61"/>
      <c r="H656" s="382"/>
      <c r="I656" s="63"/>
      <c r="J656" s="403"/>
      <c r="K656" s="133"/>
      <c r="T656" s="54"/>
    </row>
    <row r="657" spans="1:20" x14ac:dyDescent="0.35">
      <c r="A657" s="3"/>
      <c r="B657" s="3"/>
      <c r="C657" s="79"/>
      <c r="D657" s="56"/>
      <c r="E657" s="61"/>
      <c r="F657" s="56"/>
      <c r="G657" s="61"/>
      <c r="H657" s="382"/>
      <c r="I657" s="63"/>
      <c r="J657" s="403"/>
      <c r="K657" s="133"/>
      <c r="T657" s="54"/>
    </row>
    <row r="658" spans="1:20" x14ac:dyDescent="0.35">
      <c r="A658" s="3"/>
      <c r="B658" s="3"/>
      <c r="C658" s="79"/>
      <c r="D658" s="56"/>
      <c r="E658" s="61"/>
      <c r="F658" s="56"/>
      <c r="G658" s="61"/>
      <c r="H658" s="382"/>
      <c r="I658" s="63"/>
      <c r="J658" s="403"/>
      <c r="K658" s="133"/>
      <c r="T658" s="54"/>
    </row>
    <row r="659" spans="1:20" x14ac:dyDescent="0.35">
      <c r="A659" s="3"/>
      <c r="B659" s="3"/>
      <c r="C659" s="79"/>
      <c r="D659" s="56"/>
      <c r="E659" s="61"/>
      <c r="F659" s="56"/>
      <c r="G659" s="61"/>
      <c r="H659" s="382"/>
      <c r="I659" s="63"/>
      <c r="J659" s="403"/>
      <c r="K659" s="133"/>
      <c r="T659" s="54"/>
    </row>
    <row r="660" spans="1:20" x14ac:dyDescent="0.35">
      <c r="A660" s="3"/>
      <c r="B660" s="3"/>
      <c r="C660" s="79"/>
      <c r="D660" s="56"/>
      <c r="E660" s="61"/>
      <c r="F660" s="56"/>
      <c r="G660" s="61"/>
      <c r="H660" s="382"/>
      <c r="I660" s="63"/>
      <c r="J660" s="403"/>
      <c r="K660" s="133"/>
      <c r="T660" s="54"/>
    </row>
    <row r="661" spans="1:20" x14ac:dyDescent="0.35">
      <c r="A661" s="3"/>
      <c r="B661" s="3"/>
      <c r="C661" s="79"/>
      <c r="D661" s="56"/>
      <c r="E661" s="61"/>
      <c r="F661" s="56"/>
      <c r="G661" s="61"/>
      <c r="H661" s="382"/>
      <c r="I661" s="63"/>
      <c r="J661" s="403"/>
      <c r="K661" s="133"/>
      <c r="T661" s="54"/>
    </row>
    <row r="662" spans="1:20" x14ac:dyDescent="0.35">
      <c r="A662" s="3"/>
      <c r="B662" s="3"/>
      <c r="C662" s="79"/>
      <c r="D662" s="56"/>
      <c r="E662" s="61"/>
      <c r="F662" s="56"/>
      <c r="G662" s="61"/>
      <c r="H662" s="382"/>
      <c r="I662" s="63"/>
      <c r="J662" s="403"/>
      <c r="K662" s="133"/>
      <c r="T662" s="54"/>
    </row>
    <row r="663" spans="1:20" x14ac:dyDescent="0.35">
      <c r="A663" s="3"/>
      <c r="B663" s="3"/>
      <c r="C663" s="79"/>
      <c r="D663" s="56"/>
      <c r="E663" s="61"/>
      <c r="F663" s="56"/>
      <c r="G663" s="61"/>
      <c r="H663" s="382"/>
      <c r="I663" s="63"/>
      <c r="J663" s="403"/>
      <c r="K663" s="133"/>
      <c r="T663" s="54"/>
    </row>
    <row r="664" spans="1:20" x14ac:dyDescent="0.35">
      <c r="A664" s="3"/>
      <c r="B664" s="3"/>
      <c r="C664" s="79"/>
      <c r="D664" s="56"/>
      <c r="E664" s="61"/>
      <c r="F664" s="56"/>
      <c r="G664" s="61"/>
      <c r="H664" s="382"/>
      <c r="I664" s="63"/>
      <c r="J664" s="403"/>
      <c r="K664" s="133"/>
      <c r="T664" s="54"/>
    </row>
    <row r="665" spans="1:20" x14ac:dyDescent="0.35">
      <c r="A665" s="3"/>
      <c r="B665" s="3"/>
      <c r="C665" s="79"/>
      <c r="D665" s="56"/>
      <c r="E665" s="61"/>
      <c r="F665" s="56"/>
      <c r="G665" s="61"/>
      <c r="H665" s="382"/>
      <c r="I665" s="63"/>
      <c r="J665" s="403"/>
      <c r="K665" s="133"/>
      <c r="T665" s="54"/>
    </row>
    <row r="666" spans="1:20" x14ac:dyDescent="0.35">
      <c r="A666" s="3"/>
      <c r="B666" s="3"/>
      <c r="C666" s="79"/>
      <c r="D666" s="56"/>
      <c r="E666" s="61"/>
      <c r="F666" s="56"/>
      <c r="G666" s="61"/>
      <c r="H666" s="382"/>
      <c r="I666" s="63"/>
      <c r="J666" s="403"/>
      <c r="K666" s="133"/>
      <c r="T666" s="54"/>
    </row>
    <row r="667" spans="1:20" x14ac:dyDescent="0.35">
      <c r="A667" s="3"/>
      <c r="B667" s="3"/>
      <c r="C667" s="79"/>
      <c r="D667" s="56"/>
      <c r="E667" s="61"/>
      <c r="F667" s="56"/>
      <c r="G667" s="61"/>
      <c r="H667" s="382"/>
      <c r="I667" s="63"/>
      <c r="J667" s="403"/>
      <c r="K667" s="133"/>
      <c r="T667" s="54"/>
    </row>
    <row r="668" spans="1:20" x14ac:dyDescent="0.35">
      <c r="A668" s="3"/>
      <c r="B668" s="3"/>
      <c r="C668" s="79"/>
      <c r="D668" s="56"/>
      <c r="E668" s="61"/>
      <c r="F668" s="56"/>
      <c r="G668" s="61"/>
      <c r="H668" s="382"/>
      <c r="I668" s="63"/>
      <c r="J668" s="403"/>
      <c r="K668" s="133"/>
      <c r="T668" s="54"/>
    </row>
    <row r="669" spans="1:20" x14ac:dyDescent="0.35">
      <c r="A669" s="3"/>
      <c r="B669" s="3"/>
      <c r="C669" s="79"/>
      <c r="D669" s="56"/>
      <c r="E669" s="61"/>
      <c r="F669" s="56"/>
      <c r="G669" s="61"/>
      <c r="H669" s="382"/>
      <c r="I669" s="63"/>
      <c r="J669" s="403"/>
      <c r="K669" s="133"/>
      <c r="T669" s="54"/>
    </row>
    <row r="670" spans="1:20" x14ac:dyDescent="0.35">
      <c r="A670" s="3"/>
      <c r="B670" s="3"/>
      <c r="C670" s="79"/>
      <c r="D670" s="56"/>
      <c r="E670" s="61"/>
      <c r="F670" s="56"/>
      <c r="G670" s="61"/>
      <c r="H670" s="382"/>
      <c r="I670" s="63"/>
      <c r="J670" s="403"/>
      <c r="K670" s="133"/>
      <c r="T670" s="54"/>
    </row>
    <row r="671" spans="1:20" x14ac:dyDescent="0.35">
      <c r="A671" s="3"/>
      <c r="B671" s="3"/>
      <c r="C671" s="79"/>
      <c r="D671" s="56"/>
      <c r="E671" s="61"/>
      <c r="F671" s="56"/>
      <c r="G671" s="61"/>
      <c r="H671" s="382"/>
      <c r="I671" s="63"/>
      <c r="J671" s="403"/>
      <c r="K671" s="133"/>
      <c r="T671" s="54"/>
    </row>
    <row r="672" spans="1:20" x14ac:dyDescent="0.35">
      <c r="A672" s="3"/>
      <c r="B672" s="3"/>
      <c r="C672" s="79"/>
      <c r="D672" s="56"/>
      <c r="E672" s="61"/>
      <c r="F672" s="56"/>
      <c r="G672" s="61"/>
      <c r="H672" s="382"/>
      <c r="I672" s="63"/>
      <c r="J672" s="403"/>
      <c r="K672" s="133"/>
      <c r="T672" s="54"/>
    </row>
    <row r="673" spans="1:20" x14ac:dyDescent="0.35">
      <c r="A673" s="3"/>
      <c r="B673" s="3"/>
      <c r="C673" s="79"/>
      <c r="D673" s="56"/>
      <c r="E673" s="61"/>
      <c r="F673" s="56"/>
      <c r="G673" s="61"/>
      <c r="H673" s="382"/>
      <c r="I673" s="63"/>
      <c r="J673" s="403"/>
      <c r="K673" s="133"/>
      <c r="T673" s="54"/>
    </row>
    <row r="674" spans="1:20" x14ac:dyDescent="0.35">
      <c r="A674" s="3"/>
      <c r="B674" s="3"/>
      <c r="C674" s="79"/>
      <c r="D674" s="56"/>
      <c r="E674" s="61"/>
      <c r="F674" s="56"/>
      <c r="G674" s="61"/>
      <c r="H674" s="382"/>
      <c r="I674" s="63"/>
      <c r="J674" s="403"/>
      <c r="K674" s="133"/>
      <c r="T674" s="54"/>
    </row>
    <row r="675" spans="1:20" x14ac:dyDescent="0.35">
      <c r="A675" s="3"/>
      <c r="B675" s="3"/>
      <c r="C675" s="79"/>
      <c r="D675" s="56"/>
      <c r="E675" s="61"/>
      <c r="F675" s="56"/>
      <c r="G675" s="61"/>
      <c r="H675" s="382"/>
      <c r="I675" s="63"/>
      <c r="J675" s="403"/>
      <c r="K675" s="133"/>
      <c r="T675" s="54"/>
    </row>
    <row r="676" spans="1:20" x14ac:dyDescent="0.35">
      <c r="A676" s="3"/>
      <c r="B676" s="3"/>
      <c r="C676" s="79"/>
      <c r="D676" s="56"/>
      <c r="E676" s="61"/>
      <c r="F676" s="56"/>
      <c r="G676" s="61"/>
      <c r="H676" s="382"/>
      <c r="I676" s="63"/>
      <c r="J676" s="403"/>
      <c r="K676" s="133"/>
      <c r="T676" s="54"/>
    </row>
    <row r="677" spans="1:20" x14ac:dyDescent="0.35">
      <c r="A677" s="3"/>
      <c r="B677" s="3"/>
      <c r="C677" s="79"/>
      <c r="D677" s="56"/>
      <c r="E677" s="61"/>
      <c r="F677" s="56"/>
      <c r="G677" s="61"/>
      <c r="H677" s="382"/>
      <c r="I677" s="63"/>
      <c r="J677" s="403"/>
      <c r="K677" s="133"/>
      <c r="T677" s="54"/>
    </row>
    <row r="678" spans="1:20" x14ac:dyDescent="0.35">
      <c r="A678" s="3"/>
      <c r="B678" s="3"/>
      <c r="C678" s="79"/>
      <c r="D678" s="56"/>
      <c r="E678" s="61"/>
      <c r="F678" s="56"/>
      <c r="G678" s="61"/>
      <c r="H678" s="382"/>
      <c r="I678" s="63"/>
      <c r="J678" s="403"/>
      <c r="K678" s="133"/>
      <c r="T678" s="54"/>
    </row>
    <row r="679" spans="1:20" x14ac:dyDescent="0.35">
      <c r="A679" s="3"/>
      <c r="B679" s="3"/>
      <c r="C679" s="79"/>
      <c r="D679" s="56"/>
      <c r="E679" s="61"/>
      <c r="F679" s="56"/>
      <c r="G679" s="61"/>
      <c r="H679" s="382"/>
      <c r="I679" s="63"/>
      <c r="J679" s="403"/>
      <c r="K679" s="133"/>
      <c r="T679" s="54"/>
    </row>
    <row r="680" spans="1:20" x14ac:dyDescent="0.35">
      <c r="A680" s="3"/>
      <c r="B680" s="3"/>
      <c r="C680" s="79"/>
      <c r="D680" s="56"/>
      <c r="E680" s="61"/>
      <c r="F680" s="56"/>
      <c r="G680" s="61"/>
      <c r="H680" s="382"/>
      <c r="I680" s="63"/>
      <c r="J680" s="403"/>
      <c r="K680" s="133"/>
      <c r="T680" s="54"/>
    </row>
    <row r="681" spans="1:20" x14ac:dyDescent="0.35">
      <c r="A681" s="3"/>
      <c r="B681" s="3"/>
      <c r="C681" s="79"/>
      <c r="D681" s="56"/>
      <c r="E681" s="61"/>
      <c r="F681" s="56"/>
      <c r="G681" s="61"/>
      <c r="H681" s="382"/>
      <c r="I681" s="63"/>
      <c r="J681" s="403"/>
      <c r="K681" s="133"/>
      <c r="T681" s="54"/>
    </row>
    <row r="682" spans="1:20" x14ac:dyDescent="0.35">
      <c r="A682" s="3"/>
      <c r="B682" s="3"/>
      <c r="C682" s="79"/>
      <c r="D682" s="56"/>
      <c r="E682" s="61"/>
      <c r="F682" s="56"/>
      <c r="G682" s="61"/>
      <c r="H682" s="382"/>
      <c r="I682" s="63"/>
      <c r="J682" s="403"/>
      <c r="K682" s="133"/>
      <c r="T682" s="54"/>
    </row>
    <row r="683" spans="1:20" x14ac:dyDescent="0.35">
      <c r="A683" s="3"/>
      <c r="B683" s="3"/>
      <c r="C683" s="79"/>
      <c r="D683" s="56"/>
      <c r="E683" s="61"/>
      <c r="F683" s="56"/>
      <c r="G683" s="61"/>
      <c r="H683" s="382"/>
      <c r="I683" s="63"/>
      <c r="J683" s="403"/>
      <c r="K683" s="133"/>
      <c r="T683" s="54"/>
    </row>
    <row r="684" spans="1:20" x14ac:dyDescent="0.35">
      <c r="A684" s="3"/>
      <c r="B684" s="3"/>
      <c r="C684" s="79"/>
      <c r="D684" s="56"/>
      <c r="E684" s="61"/>
      <c r="F684" s="56"/>
      <c r="G684" s="61"/>
      <c r="H684" s="382"/>
      <c r="I684" s="63"/>
      <c r="J684" s="403"/>
      <c r="K684" s="133"/>
      <c r="T684" s="54"/>
    </row>
    <row r="685" spans="1:20" x14ac:dyDescent="0.35">
      <c r="A685" s="3"/>
      <c r="B685" s="3"/>
      <c r="C685" s="79"/>
      <c r="D685" s="56"/>
      <c r="E685" s="61"/>
      <c r="F685" s="56"/>
      <c r="G685" s="61"/>
      <c r="H685" s="382"/>
      <c r="I685" s="63"/>
      <c r="J685" s="403"/>
      <c r="K685" s="133"/>
      <c r="T685" s="54"/>
    </row>
    <row r="686" spans="1:20" x14ac:dyDescent="0.35">
      <c r="A686" s="3"/>
      <c r="B686" s="3"/>
      <c r="C686" s="79"/>
      <c r="D686" s="56"/>
      <c r="E686" s="61"/>
      <c r="F686" s="56"/>
      <c r="G686" s="61"/>
      <c r="H686" s="382"/>
      <c r="I686" s="63"/>
      <c r="J686" s="403"/>
      <c r="K686" s="133"/>
      <c r="T686" s="54"/>
    </row>
    <row r="687" spans="1:20" x14ac:dyDescent="0.35">
      <c r="A687" s="3"/>
      <c r="B687" s="3"/>
      <c r="C687" s="79"/>
      <c r="D687" s="56"/>
      <c r="E687" s="61"/>
      <c r="F687" s="56"/>
      <c r="G687" s="61"/>
      <c r="H687" s="382"/>
      <c r="I687" s="63"/>
      <c r="J687" s="403"/>
      <c r="K687" s="133"/>
      <c r="T687" s="54"/>
    </row>
    <row r="688" spans="1:20" x14ac:dyDescent="0.35">
      <c r="A688" s="3"/>
      <c r="B688" s="3"/>
      <c r="C688" s="79"/>
      <c r="D688" s="56"/>
      <c r="E688" s="61"/>
      <c r="F688" s="56"/>
      <c r="G688" s="61"/>
      <c r="H688" s="382"/>
      <c r="I688" s="63"/>
      <c r="J688" s="403"/>
      <c r="K688" s="133"/>
      <c r="T688" s="54"/>
    </row>
    <row r="689" spans="1:20" x14ac:dyDescent="0.35">
      <c r="A689" s="3"/>
      <c r="B689" s="3"/>
      <c r="C689" s="79"/>
      <c r="D689" s="56"/>
      <c r="E689" s="61"/>
      <c r="F689" s="56"/>
      <c r="G689" s="61"/>
      <c r="H689" s="382"/>
      <c r="I689" s="63"/>
      <c r="J689" s="403"/>
      <c r="K689" s="133"/>
      <c r="T689" s="54"/>
    </row>
    <row r="690" spans="1:20" x14ac:dyDescent="0.35">
      <c r="A690" s="3"/>
      <c r="B690" s="3"/>
      <c r="C690" s="79"/>
      <c r="D690" s="56"/>
      <c r="E690" s="61"/>
      <c r="F690" s="56"/>
      <c r="G690" s="61"/>
      <c r="H690" s="382"/>
      <c r="I690" s="63"/>
      <c r="J690" s="403"/>
      <c r="K690" s="133"/>
      <c r="T690" s="54"/>
    </row>
    <row r="691" spans="1:20" x14ac:dyDescent="0.35">
      <c r="A691" s="3"/>
      <c r="B691" s="3"/>
      <c r="C691" s="79"/>
      <c r="D691" s="56"/>
      <c r="E691" s="61"/>
      <c r="F691" s="56"/>
      <c r="G691" s="61"/>
      <c r="H691" s="382"/>
      <c r="I691" s="63"/>
      <c r="J691" s="403"/>
      <c r="K691" s="133"/>
      <c r="T691" s="54"/>
    </row>
    <row r="692" spans="1:20" x14ac:dyDescent="0.35">
      <c r="A692" s="3"/>
      <c r="B692" s="3"/>
      <c r="C692" s="79"/>
      <c r="D692" s="56"/>
      <c r="E692" s="61"/>
      <c r="F692" s="56"/>
      <c r="G692" s="61"/>
      <c r="H692" s="382"/>
      <c r="I692" s="63"/>
      <c r="J692" s="403"/>
      <c r="K692" s="133"/>
      <c r="T692" s="54"/>
    </row>
    <row r="693" spans="1:20" x14ac:dyDescent="0.35">
      <c r="A693" s="3"/>
      <c r="B693" s="3"/>
      <c r="C693" s="79"/>
      <c r="D693" s="56"/>
      <c r="E693" s="61"/>
      <c r="F693" s="56"/>
      <c r="G693" s="61"/>
      <c r="H693" s="382"/>
      <c r="I693" s="63"/>
      <c r="J693" s="403"/>
      <c r="K693" s="133"/>
      <c r="T693" s="54"/>
    </row>
    <row r="694" spans="1:20" x14ac:dyDescent="0.35">
      <c r="A694" s="3"/>
      <c r="B694" s="3"/>
      <c r="C694" s="79"/>
      <c r="D694" s="56"/>
      <c r="E694" s="61"/>
      <c r="F694" s="56"/>
      <c r="G694" s="61"/>
      <c r="H694" s="382"/>
      <c r="I694" s="63"/>
      <c r="J694" s="403"/>
      <c r="K694" s="133"/>
      <c r="T694" s="54"/>
    </row>
    <row r="695" spans="1:20" x14ac:dyDescent="0.35">
      <c r="A695" s="3"/>
      <c r="B695" s="3"/>
      <c r="C695" s="79"/>
      <c r="D695" s="56"/>
      <c r="E695" s="61"/>
      <c r="F695" s="56"/>
      <c r="G695" s="61"/>
      <c r="H695" s="382"/>
      <c r="I695" s="63"/>
      <c r="J695" s="403"/>
      <c r="K695" s="133"/>
      <c r="T695" s="54"/>
    </row>
    <row r="696" spans="1:20" x14ac:dyDescent="0.35">
      <c r="A696" s="3"/>
      <c r="B696" s="3"/>
      <c r="C696" s="79"/>
      <c r="D696" s="56"/>
      <c r="E696" s="61"/>
      <c r="F696" s="56"/>
      <c r="G696" s="61"/>
      <c r="H696" s="382"/>
      <c r="I696" s="63"/>
      <c r="J696" s="403"/>
      <c r="K696" s="133"/>
      <c r="T696" s="54"/>
    </row>
    <row r="697" spans="1:20" x14ac:dyDescent="0.35">
      <c r="A697" s="3"/>
      <c r="B697" s="3"/>
      <c r="C697" s="79"/>
      <c r="D697" s="56"/>
      <c r="E697" s="61"/>
      <c r="F697" s="56"/>
      <c r="G697" s="61"/>
      <c r="H697" s="382"/>
      <c r="I697" s="63"/>
      <c r="J697" s="403"/>
      <c r="K697" s="133"/>
      <c r="T697" s="54"/>
    </row>
    <row r="698" spans="1:20" x14ac:dyDescent="0.35">
      <c r="A698" s="3"/>
      <c r="B698" s="3"/>
      <c r="C698" s="79"/>
      <c r="D698" s="56"/>
      <c r="E698" s="61"/>
      <c r="F698" s="56"/>
      <c r="G698" s="61"/>
      <c r="H698" s="382"/>
      <c r="I698" s="63"/>
      <c r="J698" s="403"/>
      <c r="K698" s="133"/>
      <c r="T698" s="54"/>
    </row>
    <row r="699" spans="1:20" x14ac:dyDescent="0.35">
      <c r="A699" s="3"/>
      <c r="B699" s="3"/>
      <c r="C699" s="79"/>
      <c r="D699" s="56"/>
      <c r="E699" s="61"/>
      <c r="F699" s="56"/>
      <c r="G699" s="61"/>
      <c r="H699" s="382"/>
      <c r="I699" s="63"/>
      <c r="J699" s="403"/>
      <c r="K699" s="133"/>
      <c r="T699" s="54"/>
    </row>
    <row r="700" spans="1:20" x14ac:dyDescent="0.35">
      <c r="A700" s="3"/>
      <c r="B700" s="3"/>
      <c r="C700" s="79"/>
      <c r="D700" s="56"/>
      <c r="E700" s="61"/>
      <c r="F700" s="56"/>
      <c r="G700" s="61"/>
      <c r="H700" s="382"/>
      <c r="I700" s="63"/>
      <c r="J700" s="403"/>
      <c r="K700" s="133"/>
      <c r="T700" s="54"/>
    </row>
    <row r="701" spans="1:20" x14ac:dyDescent="0.35">
      <c r="A701" s="3"/>
      <c r="B701" s="3"/>
      <c r="C701" s="79"/>
      <c r="D701" s="56"/>
      <c r="E701" s="61"/>
      <c r="F701" s="56"/>
      <c r="G701" s="61"/>
      <c r="H701" s="382"/>
      <c r="I701" s="63"/>
      <c r="J701" s="403"/>
      <c r="K701" s="133"/>
      <c r="T701" s="54"/>
    </row>
    <row r="702" spans="1:20" x14ac:dyDescent="0.35">
      <c r="A702" s="3"/>
      <c r="B702" s="3"/>
      <c r="C702" s="79"/>
      <c r="D702" s="56"/>
      <c r="E702" s="61"/>
      <c r="F702" s="56"/>
      <c r="G702" s="61"/>
      <c r="H702" s="382"/>
      <c r="I702" s="63"/>
      <c r="J702" s="403"/>
      <c r="K702" s="133"/>
      <c r="T702" s="54"/>
    </row>
    <row r="703" spans="1:20" x14ac:dyDescent="0.35">
      <c r="A703" s="3"/>
      <c r="B703" s="3"/>
      <c r="C703" s="79"/>
      <c r="D703" s="56"/>
      <c r="E703" s="61"/>
      <c r="F703" s="56"/>
      <c r="G703" s="61"/>
      <c r="H703" s="382"/>
      <c r="I703" s="63"/>
      <c r="J703" s="403"/>
      <c r="K703" s="133"/>
      <c r="T703" s="54"/>
    </row>
    <row r="704" spans="1:20" x14ac:dyDescent="0.35">
      <c r="A704" s="3"/>
      <c r="B704" s="3"/>
      <c r="C704" s="79"/>
      <c r="D704" s="56"/>
      <c r="E704" s="61"/>
      <c r="F704" s="56"/>
      <c r="G704" s="61"/>
      <c r="H704" s="382"/>
      <c r="I704" s="63"/>
      <c r="J704" s="403"/>
      <c r="K704" s="133"/>
      <c r="T704" s="54"/>
    </row>
    <row r="705" spans="1:20" x14ac:dyDescent="0.35">
      <c r="A705" s="3"/>
      <c r="B705" s="3"/>
      <c r="C705" s="79"/>
      <c r="D705" s="56"/>
      <c r="E705" s="61"/>
      <c r="F705" s="56"/>
      <c r="G705" s="61"/>
      <c r="H705" s="382"/>
      <c r="I705" s="63"/>
      <c r="J705" s="403"/>
      <c r="K705" s="133"/>
      <c r="T705" s="54"/>
    </row>
    <row r="706" spans="1:20" x14ac:dyDescent="0.35">
      <c r="A706" s="3"/>
      <c r="B706" s="3"/>
      <c r="C706" s="79"/>
      <c r="D706" s="56"/>
      <c r="E706" s="61"/>
      <c r="F706" s="56"/>
      <c r="G706" s="61"/>
      <c r="H706" s="382"/>
      <c r="I706" s="63"/>
      <c r="J706" s="403"/>
      <c r="K706" s="133"/>
      <c r="T706" s="54"/>
    </row>
    <row r="707" spans="1:20" x14ac:dyDescent="0.35">
      <c r="A707" s="3"/>
      <c r="B707" s="3"/>
      <c r="C707" s="79"/>
      <c r="D707" s="56"/>
      <c r="E707" s="61"/>
      <c r="F707" s="56"/>
      <c r="G707" s="61"/>
      <c r="H707" s="382"/>
      <c r="I707" s="63"/>
      <c r="J707" s="403"/>
      <c r="K707" s="133"/>
      <c r="T707" s="54"/>
    </row>
    <row r="708" spans="1:20" x14ac:dyDescent="0.35">
      <c r="A708" s="3"/>
      <c r="B708" s="3"/>
      <c r="C708" s="79"/>
      <c r="D708" s="56"/>
      <c r="E708" s="61"/>
      <c r="F708" s="56"/>
      <c r="G708" s="61"/>
      <c r="H708" s="382"/>
      <c r="I708" s="63"/>
      <c r="J708" s="403"/>
      <c r="K708" s="133"/>
      <c r="T708" s="54"/>
    </row>
    <row r="709" spans="1:20" x14ac:dyDescent="0.35">
      <c r="A709" s="3"/>
      <c r="B709" s="3"/>
      <c r="C709" s="79"/>
      <c r="D709" s="56"/>
      <c r="E709" s="61"/>
      <c r="F709" s="56"/>
      <c r="G709" s="61"/>
      <c r="H709" s="382"/>
      <c r="I709" s="63"/>
      <c r="J709" s="403"/>
      <c r="K709" s="133"/>
      <c r="T709" s="54"/>
    </row>
    <row r="710" spans="1:20" x14ac:dyDescent="0.35">
      <c r="A710" s="3"/>
      <c r="B710" s="3"/>
      <c r="C710" s="79"/>
      <c r="D710" s="56"/>
      <c r="E710" s="61"/>
      <c r="F710" s="56"/>
      <c r="G710" s="61"/>
      <c r="H710" s="382"/>
      <c r="I710" s="63"/>
      <c r="J710" s="403"/>
      <c r="K710" s="133"/>
      <c r="T710" s="54"/>
    </row>
    <row r="711" spans="1:20" x14ac:dyDescent="0.35">
      <c r="A711" s="3"/>
      <c r="B711" s="3"/>
      <c r="C711" s="79"/>
      <c r="D711" s="56"/>
      <c r="E711" s="61"/>
      <c r="F711" s="56"/>
      <c r="G711" s="61"/>
      <c r="H711" s="382"/>
      <c r="I711" s="63"/>
      <c r="J711" s="403"/>
      <c r="K711" s="133"/>
      <c r="T711" s="54"/>
    </row>
    <row r="712" spans="1:20" x14ac:dyDescent="0.35">
      <c r="A712" s="3"/>
      <c r="B712" s="3"/>
      <c r="C712" s="79"/>
      <c r="D712" s="56"/>
      <c r="E712" s="61"/>
      <c r="F712" s="56"/>
      <c r="G712" s="61"/>
      <c r="H712" s="382"/>
      <c r="I712" s="63"/>
      <c r="J712" s="403"/>
      <c r="K712" s="133"/>
      <c r="T712" s="54"/>
    </row>
    <row r="713" spans="1:20" x14ac:dyDescent="0.35">
      <c r="A713" s="3"/>
      <c r="B713" s="3"/>
      <c r="C713" s="79"/>
      <c r="D713" s="56"/>
      <c r="E713" s="61"/>
      <c r="F713" s="56"/>
      <c r="G713" s="61"/>
      <c r="H713" s="382"/>
      <c r="I713" s="63"/>
      <c r="J713" s="403"/>
      <c r="K713" s="133"/>
      <c r="T713" s="54"/>
    </row>
    <row r="714" spans="1:20" x14ac:dyDescent="0.35">
      <c r="A714" s="3"/>
      <c r="B714" s="3"/>
      <c r="C714" s="79"/>
      <c r="D714" s="56"/>
      <c r="E714" s="61"/>
      <c r="F714" s="56"/>
      <c r="G714" s="61"/>
      <c r="H714" s="382"/>
      <c r="I714" s="63"/>
      <c r="J714" s="403"/>
      <c r="K714" s="133"/>
      <c r="T714" s="54"/>
    </row>
    <row r="715" spans="1:20" x14ac:dyDescent="0.35">
      <c r="A715" s="3"/>
      <c r="B715" s="3"/>
      <c r="C715" s="79"/>
      <c r="D715" s="56"/>
      <c r="E715" s="61"/>
      <c r="F715" s="56"/>
      <c r="G715" s="61"/>
      <c r="H715" s="382"/>
      <c r="I715" s="63"/>
      <c r="J715" s="403"/>
      <c r="K715" s="133"/>
      <c r="T715" s="54"/>
    </row>
    <row r="716" spans="1:20" x14ac:dyDescent="0.35">
      <c r="A716" s="3"/>
      <c r="B716" s="3"/>
      <c r="C716" s="79"/>
      <c r="D716" s="56"/>
      <c r="E716" s="61"/>
      <c r="F716" s="56"/>
      <c r="G716" s="61"/>
      <c r="H716" s="382"/>
      <c r="I716" s="63"/>
      <c r="J716" s="403"/>
      <c r="K716" s="133"/>
      <c r="T716" s="54"/>
    </row>
    <row r="717" spans="1:20" x14ac:dyDescent="0.35">
      <c r="A717" s="3"/>
      <c r="B717" s="3"/>
      <c r="C717" s="79"/>
      <c r="D717" s="56"/>
      <c r="E717" s="61"/>
      <c r="F717" s="56"/>
      <c r="G717" s="61"/>
      <c r="H717" s="382"/>
      <c r="I717" s="63"/>
      <c r="J717" s="403"/>
      <c r="K717" s="133"/>
      <c r="T717" s="54"/>
    </row>
    <row r="718" spans="1:20" x14ac:dyDescent="0.35">
      <c r="A718" s="3"/>
      <c r="B718" s="3"/>
      <c r="C718" s="79"/>
      <c r="D718" s="56"/>
      <c r="E718" s="61"/>
      <c r="F718" s="56"/>
      <c r="G718" s="61"/>
      <c r="H718" s="382"/>
      <c r="I718" s="63"/>
      <c r="J718" s="403"/>
      <c r="K718" s="133"/>
      <c r="T718" s="54"/>
    </row>
    <row r="719" spans="1:20" x14ac:dyDescent="0.35">
      <c r="A719" s="3"/>
      <c r="B719" s="3"/>
      <c r="C719" s="79"/>
      <c r="D719" s="56"/>
      <c r="E719" s="61"/>
      <c r="F719" s="56"/>
      <c r="G719" s="61"/>
      <c r="H719" s="382"/>
      <c r="I719" s="63"/>
      <c r="J719" s="403"/>
      <c r="K719" s="133"/>
      <c r="T719" s="54"/>
    </row>
    <row r="720" spans="1:20" x14ac:dyDescent="0.35">
      <c r="A720" s="3"/>
      <c r="B720" s="3"/>
      <c r="C720" s="79"/>
      <c r="D720" s="56"/>
      <c r="E720" s="61"/>
      <c r="F720" s="56"/>
      <c r="G720" s="61"/>
      <c r="H720" s="382"/>
      <c r="I720" s="63"/>
      <c r="J720" s="403"/>
      <c r="K720" s="133"/>
      <c r="T720" s="54"/>
    </row>
    <row r="721" spans="1:20" x14ac:dyDescent="0.35">
      <c r="A721" s="3"/>
      <c r="B721" s="3"/>
      <c r="C721" s="79"/>
      <c r="D721" s="56"/>
      <c r="E721" s="61"/>
      <c r="F721" s="56"/>
      <c r="G721" s="61"/>
      <c r="H721" s="382"/>
      <c r="I721" s="63"/>
      <c r="J721" s="403"/>
      <c r="K721" s="133"/>
      <c r="T721" s="54"/>
    </row>
    <row r="722" spans="1:20" x14ac:dyDescent="0.35">
      <c r="A722" s="3"/>
      <c r="B722" s="3"/>
      <c r="C722" s="79"/>
      <c r="D722" s="56"/>
      <c r="E722" s="61"/>
      <c r="F722" s="56"/>
      <c r="G722" s="61"/>
      <c r="H722" s="382"/>
      <c r="I722" s="63"/>
      <c r="J722" s="403"/>
      <c r="K722" s="133"/>
      <c r="T722" s="54"/>
    </row>
    <row r="723" spans="1:20" x14ac:dyDescent="0.35">
      <c r="A723" s="3"/>
      <c r="B723" s="3"/>
      <c r="C723" s="79"/>
      <c r="D723" s="56"/>
      <c r="E723" s="61"/>
      <c r="F723" s="56"/>
      <c r="G723" s="61"/>
      <c r="H723" s="382"/>
      <c r="I723" s="63"/>
      <c r="J723" s="403"/>
      <c r="K723" s="133"/>
      <c r="T723" s="54"/>
    </row>
    <row r="724" spans="1:20" x14ac:dyDescent="0.35">
      <c r="A724" s="3"/>
      <c r="B724" s="3"/>
      <c r="C724" s="79"/>
      <c r="D724" s="56"/>
      <c r="E724" s="61"/>
      <c r="F724" s="56"/>
      <c r="G724" s="61"/>
      <c r="H724" s="382"/>
      <c r="I724" s="63"/>
      <c r="J724" s="403"/>
      <c r="K724" s="133"/>
      <c r="T724" s="54"/>
    </row>
    <row r="725" spans="1:20" x14ac:dyDescent="0.35">
      <c r="A725" s="3"/>
      <c r="B725" s="3"/>
      <c r="C725" s="79"/>
      <c r="D725" s="56"/>
      <c r="E725" s="61"/>
      <c r="F725" s="56"/>
      <c r="G725" s="61"/>
      <c r="H725" s="382"/>
      <c r="I725" s="63"/>
      <c r="J725" s="403"/>
      <c r="K725" s="133"/>
      <c r="T725" s="54"/>
    </row>
    <row r="726" spans="1:20" x14ac:dyDescent="0.35">
      <c r="A726" s="3"/>
      <c r="B726" s="3"/>
      <c r="C726" s="79"/>
      <c r="D726" s="56"/>
      <c r="E726" s="61"/>
      <c r="F726" s="56"/>
      <c r="G726" s="61"/>
      <c r="H726" s="382"/>
      <c r="I726" s="63"/>
      <c r="J726" s="403"/>
      <c r="K726" s="133"/>
      <c r="T726" s="54"/>
    </row>
    <row r="727" spans="1:20" x14ac:dyDescent="0.35">
      <c r="A727" s="3"/>
      <c r="B727" s="3"/>
      <c r="C727" s="79"/>
      <c r="D727" s="56"/>
      <c r="E727" s="61"/>
      <c r="F727" s="56"/>
      <c r="G727" s="61"/>
      <c r="H727" s="382"/>
      <c r="I727" s="63"/>
      <c r="J727" s="403"/>
      <c r="K727" s="133"/>
      <c r="T727" s="54"/>
    </row>
    <row r="728" spans="1:20" x14ac:dyDescent="0.35">
      <c r="A728" s="3"/>
      <c r="B728" s="3"/>
      <c r="C728" s="79"/>
      <c r="D728" s="56"/>
      <c r="E728" s="61"/>
      <c r="F728" s="56"/>
      <c r="G728" s="61"/>
      <c r="H728" s="382"/>
      <c r="I728" s="63"/>
      <c r="J728" s="403"/>
      <c r="K728" s="133"/>
      <c r="T728" s="54"/>
    </row>
    <row r="729" spans="1:20" x14ac:dyDescent="0.35">
      <c r="A729" s="3"/>
      <c r="B729" s="3"/>
      <c r="C729" s="79"/>
      <c r="D729" s="56"/>
      <c r="E729" s="61"/>
      <c r="F729" s="56"/>
      <c r="G729" s="61"/>
      <c r="H729" s="382"/>
      <c r="I729" s="63"/>
      <c r="J729" s="403"/>
      <c r="K729" s="133"/>
      <c r="T729" s="54"/>
    </row>
    <row r="730" spans="1:20" x14ac:dyDescent="0.35">
      <c r="A730" s="3"/>
      <c r="B730" s="3"/>
      <c r="C730" s="79"/>
      <c r="D730" s="56"/>
      <c r="E730" s="61"/>
      <c r="F730" s="56"/>
      <c r="G730" s="61"/>
      <c r="H730" s="382"/>
      <c r="I730" s="63"/>
      <c r="J730" s="403"/>
      <c r="K730" s="133"/>
      <c r="T730" s="54"/>
    </row>
    <row r="731" spans="1:20" x14ac:dyDescent="0.35">
      <c r="A731" s="3"/>
      <c r="B731" s="3"/>
      <c r="C731" s="79"/>
      <c r="D731" s="56"/>
      <c r="E731" s="61"/>
      <c r="F731" s="56"/>
      <c r="G731" s="61"/>
      <c r="H731" s="382"/>
      <c r="I731" s="63"/>
      <c r="J731" s="403"/>
      <c r="K731" s="133"/>
      <c r="T731" s="54"/>
    </row>
    <row r="732" spans="1:20" x14ac:dyDescent="0.35">
      <c r="A732" s="3"/>
      <c r="B732" s="3"/>
      <c r="C732" s="79"/>
      <c r="D732" s="56"/>
      <c r="E732" s="61"/>
      <c r="F732" s="56"/>
      <c r="G732" s="61"/>
      <c r="H732" s="382"/>
      <c r="I732" s="63"/>
      <c r="J732" s="403"/>
      <c r="K732" s="133"/>
      <c r="T732" s="54"/>
    </row>
    <row r="733" spans="1:20" x14ac:dyDescent="0.35">
      <c r="A733" s="3"/>
      <c r="B733" s="3"/>
      <c r="C733" s="79"/>
      <c r="D733" s="56"/>
      <c r="E733" s="61"/>
      <c r="F733" s="56"/>
      <c r="G733" s="61"/>
      <c r="H733" s="382"/>
      <c r="I733" s="63"/>
      <c r="J733" s="403"/>
      <c r="K733" s="133"/>
      <c r="T733" s="54"/>
    </row>
    <row r="734" spans="1:20" x14ac:dyDescent="0.35">
      <c r="A734" s="3"/>
      <c r="B734" s="3"/>
      <c r="C734" s="79"/>
      <c r="D734" s="56"/>
      <c r="E734" s="61"/>
      <c r="F734" s="56"/>
      <c r="G734" s="61"/>
      <c r="H734" s="382"/>
      <c r="I734" s="63"/>
      <c r="J734" s="403"/>
      <c r="K734" s="133"/>
      <c r="T734" s="54"/>
    </row>
    <row r="735" spans="1:20" x14ac:dyDescent="0.35">
      <c r="A735" s="3"/>
      <c r="B735" s="3"/>
      <c r="C735" s="79"/>
      <c r="D735" s="56"/>
      <c r="E735" s="61"/>
      <c r="F735" s="56"/>
      <c r="G735" s="61"/>
      <c r="H735" s="382"/>
      <c r="I735" s="63"/>
      <c r="J735" s="403"/>
      <c r="K735" s="133"/>
      <c r="T735" s="54"/>
    </row>
    <row r="736" spans="1:20" x14ac:dyDescent="0.35">
      <c r="A736" s="3"/>
      <c r="B736" s="3"/>
      <c r="C736" s="79"/>
      <c r="D736" s="56"/>
      <c r="E736" s="61"/>
      <c r="F736" s="56"/>
      <c r="G736" s="61"/>
      <c r="H736" s="382"/>
      <c r="I736" s="63"/>
      <c r="J736" s="403"/>
      <c r="K736" s="133"/>
      <c r="T736" s="54"/>
    </row>
    <row r="737" spans="1:20" x14ac:dyDescent="0.35">
      <c r="A737" s="3"/>
      <c r="B737" s="3"/>
      <c r="C737" s="79"/>
      <c r="D737" s="56"/>
      <c r="E737" s="61"/>
      <c r="F737" s="56"/>
      <c r="G737" s="61"/>
      <c r="H737" s="382"/>
      <c r="I737" s="63"/>
      <c r="J737" s="403"/>
      <c r="K737" s="133"/>
      <c r="T737" s="54"/>
    </row>
    <row r="738" spans="1:20" x14ac:dyDescent="0.35">
      <c r="A738" s="3"/>
      <c r="B738" s="3"/>
      <c r="C738" s="79"/>
      <c r="D738" s="56"/>
      <c r="E738" s="61"/>
      <c r="F738" s="56"/>
      <c r="G738" s="61"/>
      <c r="H738" s="382"/>
      <c r="I738" s="63"/>
      <c r="J738" s="403"/>
      <c r="K738" s="133"/>
      <c r="T738" s="54"/>
    </row>
    <row r="739" spans="1:20" x14ac:dyDescent="0.35">
      <c r="A739" s="3"/>
      <c r="B739" s="3"/>
      <c r="C739" s="79"/>
      <c r="D739" s="56"/>
      <c r="E739" s="61"/>
      <c r="F739" s="56"/>
      <c r="G739" s="61"/>
      <c r="H739" s="382"/>
      <c r="I739" s="63"/>
      <c r="J739" s="403"/>
      <c r="K739" s="133"/>
      <c r="T739" s="54"/>
    </row>
    <row r="740" spans="1:20" x14ac:dyDescent="0.35">
      <c r="A740" s="3"/>
      <c r="B740" s="3"/>
      <c r="C740" s="79"/>
      <c r="D740" s="56"/>
      <c r="E740" s="61"/>
      <c r="F740" s="56"/>
      <c r="G740" s="61"/>
      <c r="H740" s="382"/>
      <c r="I740" s="63"/>
      <c r="J740" s="403"/>
      <c r="K740" s="133"/>
      <c r="T740" s="54"/>
    </row>
    <row r="741" spans="1:20" x14ac:dyDescent="0.35">
      <c r="A741" s="3"/>
      <c r="B741" s="3"/>
      <c r="C741" s="79"/>
      <c r="D741" s="56"/>
      <c r="E741" s="61"/>
      <c r="F741" s="56"/>
      <c r="G741" s="61"/>
      <c r="H741" s="382"/>
      <c r="I741" s="63"/>
      <c r="J741" s="403"/>
      <c r="K741" s="133"/>
      <c r="T741" s="54"/>
    </row>
    <row r="742" spans="1:20" x14ac:dyDescent="0.35">
      <c r="A742" s="3"/>
      <c r="B742" s="3"/>
      <c r="C742" s="79"/>
      <c r="D742" s="56"/>
      <c r="E742" s="61"/>
      <c r="F742" s="56"/>
      <c r="G742" s="61"/>
      <c r="H742" s="382"/>
      <c r="I742" s="63"/>
      <c r="J742" s="403"/>
      <c r="K742" s="133"/>
      <c r="T742" s="54"/>
    </row>
    <row r="743" spans="1:20" x14ac:dyDescent="0.35">
      <c r="A743" s="3"/>
      <c r="B743" s="3"/>
      <c r="C743" s="79"/>
      <c r="D743" s="56"/>
      <c r="E743" s="61"/>
      <c r="F743" s="56"/>
      <c r="G743" s="61"/>
      <c r="H743" s="382"/>
      <c r="I743" s="63"/>
      <c r="J743" s="403"/>
      <c r="K743" s="133"/>
      <c r="T743" s="54"/>
    </row>
    <row r="744" spans="1:20" x14ac:dyDescent="0.35">
      <c r="A744" s="3"/>
      <c r="B744" s="3"/>
      <c r="C744" s="79"/>
      <c r="D744" s="56"/>
      <c r="E744" s="61"/>
      <c r="F744" s="56"/>
      <c r="G744" s="61"/>
      <c r="H744" s="382"/>
      <c r="I744" s="63"/>
      <c r="J744" s="403"/>
      <c r="K744" s="133"/>
      <c r="T744" s="54"/>
    </row>
    <row r="745" spans="1:20" x14ac:dyDescent="0.35">
      <c r="A745" s="3"/>
      <c r="B745" s="3"/>
      <c r="C745" s="79"/>
      <c r="D745" s="56"/>
      <c r="E745" s="61"/>
      <c r="F745" s="56"/>
      <c r="G745" s="61"/>
      <c r="H745" s="382"/>
      <c r="I745" s="63"/>
      <c r="J745" s="403"/>
      <c r="K745" s="133"/>
      <c r="T745" s="54"/>
    </row>
    <row r="746" spans="1:20" x14ac:dyDescent="0.35">
      <c r="A746" s="3"/>
      <c r="B746" s="3"/>
      <c r="C746" s="79"/>
      <c r="D746" s="56"/>
      <c r="E746" s="61"/>
      <c r="F746" s="56"/>
      <c r="G746" s="61"/>
      <c r="H746" s="382"/>
      <c r="I746" s="63"/>
      <c r="J746" s="403"/>
      <c r="K746" s="133"/>
      <c r="T746" s="54"/>
    </row>
    <row r="747" spans="1:20" x14ac:dyDescent="0.35">
      <c r="A747" s="3"/>
      <c r="B747" s="3"/>
      <c r="C747" s="79"/>
      <c r="D747" s="56"/>
      <c r="E747" s="61"/>
      <c r="F747" s="56"/>
      <c r="G747" s="61"/>
      <c r="H747" s="382"/>
      <c r="I747" s="63"/>
      <c r="J747" s="403"/>
      <c r="K747" s="133"/>
      <c r="T747" s="54"/>
    </row>
    <row r="748" spans="1:20" x14ac:dyDescent="0.35">
      <c r="A748" s="3"/>
      <c r="B748" s="3"/>
      <c r="C748" s="79"/>
      <c r="D748" s="56"/>
      <c r="E748" s="61"/>
      <c r="F748" s="56"/>
      <c r="G748" s="61"/>
      <c r="H748" s="382"/>
      <c r="I748" s="63"/>
      <c r="J748" s="403"/>
      <c r="K748" s="133"/>
      <c r="T748" s="54"/>
    </row>
    <row r="749" spans="1:20" x14ac:dyDescent="0.35">
      <c r="A749" s="3"/>
      <c r="B749" s="3"/>
      <c r="C749" s="79"/>
      <c r="D749" s="56"/>
      <c r="E749" s="61"/>
      <c r="F749" s="56"/>
      <c r="G749" s="61"/>
      <c r="H749" s="382"/>
      <c r="I749" s="63"/>
      <c r="J749" s="403"/>
      <c r="K749" s="133"/>
      <c r="T749" s="54"/>
    </row>
    <row r="750" spans="1:20" x14ac:dyDescent="0.35">
      <c r="A750" s="3"/>
      <c r="B750" s="3"/>
      <c r="C750" s="79"/>
      <c r="D750" s="56"/>
      <c r="E750" s="61"/>
      <c r="F750" s="56"/>
      <c r="G750" s="61"/>
      <c r="H750" s="382"/>
      <c r="I750" s="63"/>
      <c r="J750" s="403"/>
      <c r="K750" s="133"/>
      <c r="T750" s="54"/>
    </row>
    <row r="751" spans="1:20" x14ac:dyDescent="0.35">
      <c r="A751" s="3"/>
      <c r="B751" s="3"/>
      <c r="C751" s="79"/>
      <c r="D751" s="56"/>
      <c r="E751" s="61"/>
      <c r="F751" s="56"/>
      <c r="G751" s="61"/>
      <c r="H751" s="382"/>
      <c r="I751" s="63"/>
      <c r="J751" s="403"/>
      <c r="K751" s="133"/>
      <c r="T751" s="54"/>
    </row>
    <row r="752" spans="1:20" x14ac:dyDescent="0.35">
      <c r="A752" s="3"/>
      <c r="B752" s="3"/>
      <c r="C752" s="79"/>
      <c r="D752" s="56"/>
      <c r="E752" s="61"/>
      <c r="F752" s="56"/>
      <c r="G752" s="61"/>
      <c r="H752" s="382"/>
      <c r="I752" s="63"/>
      <c r="J752" s="403"/>
      <c r="K752" s="133"/>
      <c r="T752" s="54"/>
    </row>
    <row r="753" spans="1:20" x14ac:dyDescent="0.35">
      <c r="A753" s="3"/>
      <c r="B753" s="3"/>
      <c r="C753" s="79"/>
      <c r="D753" s="56"/>
      <c r="E753" s="61"/>
      <c r="F753" s="56"/>
      <c r="G753" s="61"/>
      <c r="H753" s="382"/>
      <c r="I753" s="63"/>
      <c r="J753" s="403"/>
      <c r="K753" s="133"/>
      <c r="T753" s="54"/>
    </row>
    <row r="754" spans="1:20" x14ac:dyDescent="0.35">
      <c r="A754" s="3"/>
      <c r="B754" s="3"/>
      <c r="C754" s="79"/>
      <c r="D754" s="56"/>
      <c r="E754" s="61"/>
      <c r="F754" s="56"/>
      <c r="G754" s="61"/>
      <c r="H754" s="382"/>
      <c r="I754" s="63"/>
      <c r="J754" s="403"/>
      <c r="K754" s="133"/>
      <c r="T754" s="54"/>
    </row>
    <row r="755" spans="1:20" x14ac:dyDescent="0.35">
      <c r="A755" s="3"/>
      <c r="B755" s="3"/>
      <c r="C755" s="79"/>
      <c r="D755" s="56"/>
      <c r="E755" s="61"/>
      <c r="F755" s="56"/>
      <c r="G755" s="61"/>
      <c r="H755" s="382"/>
      <c r="I755" s="63"/>
      <c r="J755" s="403"/>
      <c r="K755" s="133"/>
      <c r="T755" s="54"/>
    </row>
    <row r="756" spans="1:20" x14ac:dyDescent="0.35">
      <c r="A756" s="3"/>
      <c r="B756" s="3"/>
      <c r="C756" s="79"/>
      <c r="D756" s="56"/>
      <c r="E756" s="61"/>
      <c r="F756" s="56"/>
      <c r="G756" s="61"/>
      <c r="H756" s="382"/>
      <c r="I756" s="63"/>
      <c r="J756" s="403"/>
      <c r="K756" s="133"/>
      <c r="T756" s="54"/>
    </row>
    <row r="757" spans="1:20" x14ac:dyDescent="0.35">
      <c r="A757" s="3"/>
      <c r="B757" s="3"/>
      <c r="C757" s="79"/>
      <c r="D757" s="56"/>
      <c r="E757" s="61"/>
      <c r="F757" s="56"/>
      <c r="G757" s="61"/>
      <c r="H757" s="382"/>
      <c r="I757" s="63"/>
      <c r="J757" s="403"/>
      <c r="K757" s="133"/>
      <c r="T757" s="54"/>
    </row>
    <row r="758" spans="1:20" x14ac:dyDescent="0.35">
      <c r="A758" s="3"/>
      <c r="B758" s="3"/>
      <c r="C758" s="79"/>
      <c r="D758" s="56"/>
      <c r="E758" s="61"/>
      <c r="F758" s="56"/>
      <c r="G758" s="61"/>
      <c r="H758" s="382"/>
      <c r="I758" s="63"/>
      <c r="J758" s="403"/>
      <c r="K758" s="133"/>
      <c r="T758" s="54"/>
    </row>
    <row r="759" spans="1:20" x14ac:dyDescent="0.35">
      <c r="A759" s="3"/>
      <c r="B759" s="3"/>
      <c r="C759" s="79"/>
      <c r="D759" s="56"/>
      <c r="E759" s="61"/>
      <c r="F759" s="56"/>
      <c r="G759" s="61"/>
      <c r="H759" s="382"/>
      <c r="I759" s="63"/>
      <c r="J759" s="403"/>
      <c r="K759" s="133"/>
      <c r="T759" s="54"/>
    </row>
    <row r="760" spans="1:20" x14ac:dyDescent="0.35">
      <c r="A760" s="3"/>
      <c r="B760" s="3"/>
      <c r="C760" s="79"/>
      <c r="D760" s="56"/>
      <c r="E760" s="61"/>
      <c r="F760" s="56"/>
      <c r="G760" s="61"/>
      <c r="H760" s="382"/>
      <c r="I760" s="63"/>
      <c r="J760" s="403"/>
      <c r="K760" s="133"/>
      <c r="T760" s="54"/>
    </row>
    <row r="761" spans="1:20" x14ac:dyDescent="0.35">
      <c r="A761" s="3"/>
      <c r="B761" s="3"/>
      <c r="C761" s="79"/>
      <c r="D761" s="56"/>
      <c r="E761" s="61"/>
      <c r="F761" s="56"/>
      <c r="G761" s="61"/>
      <c r="H761" s="382"/>
      <c r="I761" s="63"/>
      <c r="J761" s="403"/>
      <c r="K761" s="133"/>
      <c r="T761" s="54"/>
    </row>
    <row r="762" spans="1:20" x14ac:dyDescent="0.35">
      <c r="A762" s="3"/>
      <c r="B762" s="3"/>
      <c r="C762" s="79"/>
      <c r="D762" s="56"/>
      <c r="E762" s="61"/>
      <c r="F762" s="56"/>
      <c r="G762" s="61"/>
      <c r="H762" s="382"/>
      <c r="I762" s="63"/>
      <c r="J762" s="403"/>
      <c r="K762" s="133"/>
      <c r="T762" s="54"/>
    </row>
    <row r="763" spans="1:20" x14ac:dyDescent="0.35">
      <c r="A763" s="3"/>
      <c r="B763" s="3"/>
      <c r="C763" s="79"/>
      <c r="D763" s="56"/>
      <c r="E763" s="61"/>
      <c r="F763" s="56"/>
      <c r="G763" s="61"/>
      <c r="H763" s="382"/>
      <c r="I763" s="63"/>
      <c r="J763" s="403"/>
      <c r="K763" s="133"/>
      <c r="T763" s="54"/>
    </row>
    <row r="764" spans="1:20" x14ac:dyDescent="0.35">
      <c r="A764" s="3"/>
      <c r="B764" s="3"/>
      <c r="C764" s="79"/>
      <c r="D764" s="56"/>
      <c r="E764" s="61"/>
      <c r="F764" s="56"/>
      <c r="G764" s="61"/>
      <c r="H764" s="382"/>
      <c r="I764" s="63"/>
      <c r="J764" s="403"/>
      <c r="K764" s="133"/>
      <c r="T764" s="54"/>
    </row>
    <row r="765" spans="1:20" x14ac:dyDescent="0.35">
      <c r="A765" s="3"/>
      <c r="B765" s="3"/>
      <c r="C765" s="79"/>
      <c r="D765" s="56"/>
      <c r="E765" s="61"/>
      <c r="F765" s="56"/>
      <c r="G765" s="61"/>
      <c r="H765" s="382"/>
      <c r="I765" s="63"/>
      <c r="J765" s="403"/>
      <c r="K765" s="133"/>
      <c r="T765" s="54"/>
    </row>
    <row r="766" spans="1:20" x14ac:dyDescent="0.35">
      <c r="A766" s="3"/>
      <c r="B766" s="3"/>
      <c r="C766" s="79"/>
      <c r="D766" s="56"/>
      <c r="E766" s="61"/>
      <c r="F766" s="56"/>
      <c r="G766" s="61"/>
      <c r="H766" s="382"/>
      <c r="I766" s="63"/>
      <c r="J766" s="403"/>
      <c r="K766" s="133"/>
      <c r="T766" s="54"/>
    </row>
    <row r="767" spans="1:20" x14ac:dyDescent="0.35">
      <c r="A767" s="3"/>
      <c r="B767" s="3"/>
      <c r="C767" s="79"/>
      <c r="D767" s="56"/>
      <c r="E767" s="61"/>
      <c r="F767" s="56"/>
      <c r="G767" s="61"/>
      <c r="H767" s="382"/>
      <c r="I767" s="63"/>
      <c r="J767" s="403"/>
      <c r="K767" s="133"/>
      <c r="T767" s="54"/>
    </row>
    <row r="768" spans="1:20" x14ac:dyDescent="0.35">
      <c r="A768" s="3"/>
      <c r="B768" s="3"/>
      <c r="C768" s="79"/>
      <c r="D768" s="56"/>
      <c r="E768" s="61"/>
      <c r="F768" s="56"/>
      <c r="G768" s="61"/>
      <c r="H768" s="382"/>
      <c r="I768" s="63"/>
      <c r="J768" s="403"/>
      <c r="K768" s="133"/>
      <c r="T768" s="54"/>
    </row>
    <row r="769" spans="1:20" x14ac:dyDescent="0.35">
      <c r="A769" s="3"/>
      <c r="B769" s="3"/>
      <c r="C769" s="79"/>
      <c r="D769" s="56"/>
      <c r="E769" s="61"/>
      <c r="F769" s="56"/>
      <c r="G769" s="61"/>
      <c r="H769" s="382"/>
      <c r="I769" s="63"/>
      <c r="J769" s="403"/>
      <c r="K769" s="133"/>
      <c r="T769" s="54"/>
    </row>
    <row r="770" spans="1:20" x14ac:dyDescent="0.35">
      <c r="A770" s="3"/>
      <c r="B770" s="3"/>
      <c r="C770" s="79"/>
      <c r="D770" s="56"/>
      <c r="E770" s="61"/>
      <c r="F770" s="56"/>
      <c r="G770" s="61"/>
      <c r="H770" s="382"/>
      <c r="I770" s="63"/>
      <c r="J770" s="403"/>
      <c r="K770" s="133"/>
      <c r="T770" s="54"/>
    </row>
    <row r="771" spans="1:20" x14ac:dyDescent="0.35">
      <c r="A771" s="3"/>
      <c r="B771" s="3"/>
      <c r="C771" s="79"/>
      <c r="D771" s="56"/>
      <c r="E771" s="61"/>
      <c r="F771" s="56"/>
      <c r="G771" s="61"/>
      <c r="H771" s="382"/>
      <c r="I771" s="63"/>
      <c r="J771" s="403"/>
      <c r="K771" s="133"/>
      <c r="T771" s="54"/>
    </row>
    <row r="772" spans="1:20" x14ac:dyDescent="0.35">
      <c r="A772" s="3"/>
      <c r="B772" s="3"/>
      <c r="C772" s="79"/>
      <c r="D772" s="56"/>
      <c r="E772" s="61"/>
      <c r="F772" s="56"/>
      <c r="G772" s="61"/>
      <c r="H772" s="382"/>
      <c r="I772" s="63"/>
      <c r="J772" s="403"/>
      <c r="K772" s="133"/>
      <c r="T772" s="54"/>
    </row>
    <row r="773" spans="1:20" x14ac:dyDescent="0.35">
      <c r="A773" s="3"/>
      <c r="B773" s="3"/>
      <c r="C773" s="79"/>
      <c r="D773" s="56"/>
      <c r="E773" s="61"/>
      <c r="F773" s="56"/>
      <c r="G773" s="61"/>
      <c r="H773" s="382"/>
      <c r="I773" s="63"/>
      <c r="J773" s="403"/>
      <c r="K773" s="133"/>
      <c r="T773" s="54"/>
    </row>
    <row r="774" spans="1:20" x14ac:dyDescent="0.35">
      <c r="A774" s="3"/>
      <c r="B774" s="3"/>
      <c r="C774" s="79"/>
      <c r="D774" s="56"/>
      <c r="E774" s="61"/>
      <c r="F774" s="56"/>
      <c r="G774" s="61"/>
      <c r="H774" s="382"/>
      <c r="I774" s="63"/>
      <c r="J774" s="403"/>
      <c r="K774" s="133"/>
      <c r="T774" s="54"/>
    </row>
    <row r="775" spans="1:20" x14ac:dyDescent="0.35">
      <c r="A775" s="3"/>
      <c r="B775" s="3"/>
      <c r="C775" s="79"/>
      <c r="D775" s="56"/>
      <c r="E775" s="61"/>
      <c r="F775" s="56"/>
      <c r="G775" s="61"/>
      <c r="H775" s="382"/>
      <c r="I775" s="63"/>
      <c r="J775" s="403"/>
      <c r="K775" s="133"/>
      <c r="T775" s="54"/>
    </row>
    <row r="776" spans="1:20" x14ac:dyDescent="0.35">
      <c r="A776" s="3"/>
      <c r="B776" s="3"/>
      <c r="C776" s="79"/>
      <c r="D776" s="56"/>
      <c r="E776" s="61"/>
      <c r="F776" s="56"/>
      <c r="G776" s="61"/>
      <c r="H776" s="382"/>
      <c r="I776" s="63"/>
      <c r="J776" s="403"/>
      <c r="K776" s="133"/>
      <c r="T776" s="54"/>
    </row>
    <row r="777" spans="1:20" x14ac:dyDescent="0.35">
      <c r="A777" s="3"/>
      <c r="B777" s="3"/>
      <c r="C777" s="79"/>
      <c r="D777" s="56"/>
      <c r="E777" s="61"/>
      <c r="F777" s="56"/>
      <c r="G777" s="61"/>
      <c r="H777" s="382"/>
      <c r="I777" s="63"/>
      <c r="J777" s="403"/>
      <c r="K777" s="133"/>
      <c r="T777" s="54"/>
    </row>
    <row r="778" spans="1:20" x14ac:dyDescent="0.35">
      <c r="A778" s="3"/>
      <c r="B778" s="3"/>
      <c r="C778" s="79"/>
      <c r="D778" s="56"/>
      <c r="E778" s="61"/>
      <c r="F778" s="56"/>
      <c r="G778" s="61"/>
      <c r="H778" s="382"/>
      <c r="I778" s="63"/>
      <c r="J778" s="403"/>
      <c r="K778" s="133"/>
      <c r="T778" s="54"/>
    </row>
    <row r="779" spans="1:20" x14ac:dyDescent="0.35">
      <c r="A779" s="3"/>
      <c r="B779" s="3"/>
      <c r="C779" s="79"/>
      <c r="D779" s="56"/>
      <c r="E779" s="61"/>
      <c r="F779" s="56"/>
      <c r="G779" s="61"/>
      <c r="H779" s="382"/>
      <c r="I779" s="63"/>
      <c r="J779" s="403"/>
      <c r="K779" s="133"/>
      <c r="T779" s="54"/>
    </row>
    <row r="780" spans="1:20" x14ac:dyDescent="0.35">
      <c r="A780" s="3"/>
      <c r="B780" s="3"/>
      <c r="C780" s="79"/>
      <c r="D780" s="56"/>
      <c r="E780" s="61"/>
      <c r="F780" s="56"/>
      <c r="G780" s="61"/>
      <c r="H780" s="382"/>
      <c r="I780" s="63"/>
      <c r="J780" s="403"/>
      <c r="K780" s="133"/>
      <c r="T780" s="54"/>
    </row>
    <row r="781" spans="1:20" x14ac:dyDescent="0.35">
      <c r="A781" s="3"/>
      <c r="B781" s="3"/>
      <c r="C781" s="79"/>
      <c r="D781" s="56"/>
      <c r="E781" s="61"/>
      <c r="F781" s="56"/>
      <c r="G781" s="61"/>
      <c r="H781" s="382"/>
      <c r="I781" s="63"/>
      <c r="J781" s="403"/>
      <c r="K781" s="133"/>
      <c r="T781" s="54"/>
    </row>
    <row r="782" spans="1:20" x14ac:dyDescent="0.35">
      <c r="A782" s="3"/>
      <c r="B782" s="3"/>
      <c r="C782" s="79"/>
      <c r="D782" s="56"/>
      <c r="E782" s="61"/>
      <c r="F782" s="56"/>
      <c r="G782" s="61"/>
      <c r="H782" s="382"/>
      <c r="I782" s="63"/>
      <c r="J782" s="403"/>
      <c r="K782" s="133"/>
      <c r="T782" s="54"/>
    </row>
    <row r="783" spans="1:20" x14ac:dyDescent="0.35">
      <c r="A783" s="3"/>
      <c r="B783" s="3"/>
      <c r="C783" s="79"/>
      <c r="D783" s="56"/>
      <c r="E783" s="61"/>
      <c r="F783" s="56"/>
      <c r="G783" s="61"/>
      <c r="H783" s="382"/>
      <c r="I783" s="63"/>
      <c r="J783" s="403"/>
      <c r="K783" s="133"/>
      <c r="T783" s="54"/>
    </row>
    <row r="784" spans="1:20" x14ac:dyDescent="0.35">
      <c r="A784" s="3"/>
      <c r="B784" s="3"/>
      <c r="C784" s="79"/>
      <c r="D784" s="56"/>
      <c r="E784" s="61"/>
      <c r="F784" s="56"/>
      <c r="G784" s="61"/>
      <c r="H784" s="382"/>
      <c r="I784" s="63"/>
      <c r="J784" s="403"/>
      <c r="K784" s="133"/>
      <c r="T784" s="54"/>
    </row>
    <row r="785" spans="1:20" x14ac:dyDescent="0.35">
      <c r="A785" s="3"/>
      <c r="B785" s="3"/>
      <c r="C785" s="79"/>
      <c r="D785" s="56"/>
      <c r="E785" s="61"/>
      <c r="F785" s="56"/>
      <c r="G785" s="61"/>
      <c r="H785" s="382"/>
      <c r="I785" s="63"/>
      <c r="J785" s="403"/>
      <c r="K785" s="133"/>
      <c r="T785" s="54"/>
    </row>
    <row r="786" spans="1:20" x14ac:dyDescent="0.35">
      <c r="A786" s="3"/>
      <c r="B786" s="3"/>
      <c r="C786" s="79"/>
      <c r="D786" s="56"/>
      <c r="E786" s="61"/>
      <c r="F786" s="56"/>
      <c r="G786" s="61"/>
      <c r="H786" s="382"/>
      <c r="I786" s="63"/>
      <c r="J786" s="403"/>
      <c r="K786" s="133"/>
      <c r="T786" s="54"/>
    </row>
    <row r="787" spans="1:20" x14ac:dyDescent="0.35">
      <c r="A787" s="3"/>
      <c r="B787" s="3"/>
      <c r="C787" s="79"/>
      <c r="D787" s="56"/>
      <c r="E787" s="61"/>
      <c r="F787" s="56"/>
      <c r="G787" s="61"/>
      <c r="H787" s="382"/>
      <c r="I787" s="63"/>
      <c r="J787" s="403"/>
      <c r="K787" s="133"/>
      <c r="T787" s="54"/>
    </row>
    <row r="788" spans="1:20" x14ac:dyDescent="0.35">
      <c r="A788" s="3"/>
      <c r="B788" s="3"/>
      <c r="C788" s="79"/>
      <c r="D788" s="56"/>
      <c r="E788" s="61"/>
      <c r="F788" s="56"/>
      <c r="G788" s="61"/>
      <c r="H788" s="382"/>
      <c r="I788" s="63"/>
      <c r="J788" s="403"/>
      <c r="K788" s="133"/>
      <c r="T788" s="54"/>
    </row>
    <row r="789" spans="1:20" x14ac:dyDescent="0.35">
      <c r="A789" s="3"/>
      <c r="B789" s="3"/>
      <c r="C789" s="79"/>
      <c r="D789" s="56"/>
      <c r="E789" s="61"/>
      <c r="F789" s="56"/>
      <c r="G789" s="61"/>
      <c r="H789" s="382"/>
      <c r="I789" s="63"/>
      <c r="J789" s="403"/>
      <c r="K789" s="133"/>
      <c r="T789" s="54"/>
    </row>
    <row r="790" spans="1:20" x14ac:dyDescent="0.35">
      <c r="A790" s="3"/>
      <c r="B790" s="3"/>
      <c r="C790" s="79"/>
      <c r="D790" s="56"/>
      <c r="E790" s="61"/>
      <c r="F790" s="56"/>
      <c r="G790" s="61"/>
      <c r="H790" s="382"/>
      <c r="I790" s="63"/>
      <c r="J790" s="403"/>
      <c r="K790" s="133"/>
      <c r="T790" s="54"/>
    </row>
    <row r="791" spans="1:20" x14ac:dyDescent="0.35">
      <c r="A791" s="3"/>
      <c r="B791" s="3"/>
      <c r="C791" s="79"/>
      <c r="D791" s="56"/>
      <c r="E791" s="61"/>
      <c r="F791" s="56"/>
      <c r="G791" s="61"/>
      <c r="H791" s="382"/>
      <c r="I791" s="63"/>
      <c r="J791" s="403"/>
      <c r="K791" s="133"/>
      <c r="T791" s="54"/>
    </row>
    <row r="792" spans="1:20" x14ac:dyDescent="0.35">
      <c r="A792" s="3"/>
      <c r="B792" s="3"/>
      <c r="C792" s="79"/>
      <c r="D792" s="56"/>
      <c r="E792" s="61"/>
      <c r="F792" s="56"/>
      <c r="G792" s="61"/>
      <c r="H792" s="382"/>
      <c r="I792" s="63"/>
      <c r="J792" s="403"/>
      <c r="K792" s="133"/>
      <c r="T792" s="54"/>
    </row>
    <row r="793" spans="1:20" x14ac:dyDescent="0.35">
      <c r="A793" s="3"/>
      <c r="B793" s="3"/>
      <c r="C793" s="79"/>
      <c r="D793" s="56"/>
      <c r="E793" s="61"/>
      <c r="F793" s="56"/>
      <c r="G793" s="61"/>
      <c r="H793" s="382"/>
      <c r="I793" s="63"/>
      <c r="J793" s="403"/>
      <c r="K793" s="133"/>
      <c r="T793" s="54"/>
    </row>
    <row r="794" spans="1:20" x14ac:dyDescent="0.35">
      <c r="A794" s="3"/>
      <c r="B794" s="3"/>
      <c r="C794" s="79"/>
      <c r="D794" s="56"/>
      <c r="E794" s="61"/>
      <c r="F794" s="56"/>
      <c r="G794" s="61"/>
      <c r="H794" s="382"/>
      <c r="I794" s="63"/>
      <c r="J794" s="403"/>
      <c r="K794" s="133"/>
      <c r="T794" s="54"/>
    </row>
    <row r="795" spans="1:20" x14ac:dyDescent="0.35">
      <c r="A795" s="3"/>
      <c r="B795" s="3"/>
      <c r="C795" s="79"/>
      <c r="D795" s="56"/>
      <c r="E795" s="61"/>
      <c r="F795" s="56"/>
      <c r="G795" s="61"/>
      <c r="H795" s="382"/>
      <c r="I795" s="63"/>
      <c r="J795" s="403"/>
      <c r="K795" s="133"/>
      <c r="T795" s="54"/>
    </row>
    <row r="796" spans="1:20" x14ac:dyDescent="0.35">
      <c r="A796" s="3"/>
      <c r="B796" s="3"/>
      <c r="C796" s="79"/>
      <c r="D796" s="56"/>
      <c r="E796" s="61"/>
      <c r="F796" s="56"/>
      <c r="G796" s="61"/>
      <c r="H796" s="382"/>
      <c r="I796" s="63"/>
      <c r="J796" s="403"/>
      <c r="K796" s="133"/>
      <c r="T796" s="54"/>
    </row>
    <row r="797" spans="1:20" x14ac:dyDescent="0.35">
      <c r="A797" s="3"/>
      <c r="B797" s="3"/>
      <c r="C797" s="79"/>
      <c r="D797" s="56"/>
      <c r="E797" s="61"/>
      <c r="F797" s="56"/>
      <c r="G797" s="61"/>
      <c r="H797" s="382"/>
      <c r="I797" s="63"/>
      <c r="J797" s="403"/>
      <c r="K797" s="133"/>
      <c r="T797" s="54"/>
    </row>
    <row r="798" spans="1:20" x14ac:dyDescent="0.35">
      <c r="A798" s="3"/>
      <c r="B798" s="3"/>
      <c r="C798" s="79"/>
      <c r="D798" s="56"/>
      <c r="E798" s="61"/>
      <c r="F798" s="56"/>
      <c r="G798" s="61"/>
      <c r="H798" s="382"/>
      <c r="I798" s="63"/>
      <c r="J798" s="403"/>
      <c r="K798" s="133"/>
      <c r="T798" s="54"/>
    </row>
    <row r="799" spans="1:20" x14ac:dyDescent="0.35">
      <c r="A799" s="3"/>
      <c r="B799" s="3"/>
      <c r="C799" s="79"/>
      <c r="D799" s="56"/>
      <c r="E799" s="61"/>
      <c r="F799" s="56"/>
      <c r="G799" s="61"/>
      <c r="H799" s="382"/>
      <c r="I799" s="63"/>
      <c r="J799" s="403"/>
      <c r="K799" s="133"/>
      <c r="T799" s="54"/>
    </row>
    <row r="800" spans="1:20" x14ac:dyDescent="0.35">
      <c r="A800" s="3"/>
      <c r="B800" s="3"/>
      <c r="C800" s="79"/>
      <c r="D800" s="56"/>
      <c r="E800" s="61"/>
      <c r="F800" s="56"/>
      <c r="G800" s="61"/>
      <c r="H800" s="382"/>
      <c r="I800" s="63"/>
      <c r="J800" s="403"/>
      <c r="K800" s="133"/>
      <c r="T800" s="54"/>
    </row>
    <row r="801" spans="1:20" x14ac:dyDescent="0.35">
      <c r="A801" s="3"/>
      <c r="B801" s="3"/>
      <c r="C801" s="79"/>
      <c r="D801" s="56"/>
      <c r="E801" s="61"/>
      <c r="F801" s="56"/>
      <c r="G801" s="61"/>
      <c r="H801" s="382"/>
      <c r="I801" s="63"/>
      <c r="J801" s="403"/>
      <c r="K801" s="133"/>
      <c r="T801" s="54"/>
    </row>
    <row r="802" spans="1:20" x14ac:dyDescent="0.35">
      <c r="A802" s="3"/>
      <c r="B802" s="3"/>
      <c r="C802" s="79"/>
      <c r="D802" s="56"/>
      <c r="E802" s="61"/>
      <c r="F802" s="56"/>
      <c r="G802" s="61"/>
      <c r="H802" s="382"/>
      <c r="I802" s="63"/>
      <c r="J802" s="403"/>
      <c r="K802" s="133"/>
      <c r="T802" s="54"/>
    </row>
    <row r="803" spans="1:20" x14ac:dyDescent="0.35">
      <c r="A803" s="3"/>
      <c r="B803" s="3"/>
      <c r="C803" s="79"/>
      <c r="D803" s="56"/>
      <c r="E803" s="61"/>
      <c r="F803" s="56"/>
      <c r="G803" s="61"/>
      <c r="H803" s="382"/>
      <c r="I803" s="63"/>
      <c r="J803" s="403"/>
      <c r="K803" s="133"/>
      <c r="T803" s="54"/>
    </row>
    <row r="804" spans="1:20" x14ac:dyDescent="0.35">
      <c r="A804" s="3"/>
      <c r="B804" s="3"/>
      <c r="C804" s="79"/>
      <c r="D804" s="56"/>
      <c r="E804" s="61"/>
      <c r="F804" s="56"/>
      <c r="G804" s="61"/>
      <c r="H804" s="382"/>
      <c r="I804" s="63"/>
      <c r="J804" s="403"/>
      <c r="K804" s="133"/>
      <c r="T804" s="54"/>
    </row>
    <row r="805" spans="1:20" x14ac:dyDescent="0.35">
      <c r="A805" s="3"/>
      <c r="B805" s="3"/>
      <c r="C805" s="79"/>
      <c r="D805" s="56"/>
      <c r="E805" s="61"/>
      <c r="F805" s="56"/>
      <c r="G805" s="61"/>
      <c r="H805" s="382"/>
      <c r="I805" s="63"/>
      <c r="J805" s="403"/>
      <c r="K805" s="133"/>
      <c r="T805" s="54"/>
    </row>
    <row r="806" spans="1:20" x14ac:dyDescent="0.35">
      <c r="A806" s="3"/>
      <c r="B806" s="3"/>
      <c r="C806" s="79"/>
      <c r="D806" s="56"/>
      <c r="E806" s="61"/>
      <c r="F806" s="56"/>
      <c r="G806" s="61"/>
      <c r="H806" s="382"/>
      <c r="I806" s="63"/>
      <c r="J806" s="403"/>
      <c r="K806" s="133"/>
      <c r="T806" s="54"/>
    </row>
    <row r="807" spans="1:20" x14ac:dyDescent="0.35">
      <c r="A807" s="3"/>
      <c r="B807" s="3"/>
      <c r="C807" s="79"/>
      <c r="D807" s="56"/>
      <c r="E807" s="61"/>
      <c r="F807" s="56"/>
      <c r="G807" s="61"/>
      <c r="H807" s="382"/>
      <c r="I807" s="63"/>
      <c r="J807" s="403"/>
      <c r="K807" s="133"/>
      <c r="T807" s="54"/>
    </row>
    <row r="808" spans="1:20" x14ac:dyDescent="0.35">
      <c r="A808" s="3"/>
      <c r="B808" s="3"/>
      <c r="C808" s="79"/>
      <c r="D808" s="56"/>
      <c r="E808" s="61"/>
      <c r="F808" s="56"/>
      <c r="G808" s="61"/>
      <c r="H808" s="382"/>
      <c r="I808" s="63"/>
      <c r="J808" s="403"/>
      <c r="K808" s="133"/>
      <c r="T808" s="54"/>
    </row>
    <row r="809" spans="1:20" x14ac:dyDescent="0.35">
      <c r="A809" s="3"/>
      <c r="B809" s="3"/>
      <c r="C809" s="79"/>
      <c r="D809" s="56"/>
      <c r="E809" s="61"/>
      <c r="F809" s="56"/>
      <c r="G809" s="61"/>
      <c r="H809" s="382"/>
      <c r="I809" s="63"/>
      <c r="J809" s="403"/>
      <c r="K809" s="133"/>
      <c r="T809" s="54"/>
    </row>
    <row r="810" spans="1:20" x14ac:dyDescent="0.35">
      <c r="A810" s="3"/>
      <c r="B810" s="3"/>
      <c r="C810" s="79"/>
      <c r="D810" s="56"/>
      <c r="E810" s="61"/>
      <c r="F810" s="56"/>
      <c r="G810" s="61"/>
      <c r="H810" s="382"/>
      <c r="I810" s="63"/>
      <c r="J810" s="403"/>
      <c r="K810" s="133"/>
      <c r="T810" s="54"/>
    </row>
    <row r="811" spans="1:20" x14ac:dyDescent="0.35">
      <c r="A811" s="3"/>
      <c r="B811" s="3"/>
      <c r="C811" s="79"/>
      <c r="D811" s="56"/>
      <c r="E811" s="61"/>
      <c r="F811" s="56"/>
      <c r="G811" s="61"/>
      <c r="H811" s="382"/>
      <c r="I811" s="63"/>
      <c r="J811" s="403"/>
      <c r="K811" s="133"/>
      <c r="T811" s="54"/>
    </row>
    <row r="812" spans="1:20" x14ac:dyDescent="0.35">
      <c r="A812" s="3"/>
      <c r="B812" s="3"/>
      <c r="C812" s="79"/>
      <c r="D812" s="56"/>
      <c r="E812" s="61"/>
      <c r="F812" s="56"/>
      <c r="G812" s="61"/>
      <c r="H812" s="382"/>
      <c r="I812" s="63"/>
      <c r="J812" s="403"/>
      <c r="K812" s="133"/>
      <c r="T812" s="54"/>
    </row>
    <row r="813" spans="1:20" x14ac:dyDescent="0.35">
      <c r="A813" s="3"/>
      <c r="B813" s="3"/>
      <c r="C813" s="79"/>
      <c r="D813" s="56"/>
      <c r="E813" s="61"/>
      <c r="F813" s="56"/>
      <c r="G813" s="61"/>
      <c r="H813" s="382"/>
      <c r="I813" s="63"/>
      <c r="J813" s="403"/>
      <c r="K813" s="133"/>
      <c r="T813" s="54"/>
    </row>
    <row r="814" spans="1:20" x14ac:dyDescent="0.35">
      <c r="A814" s="3"/>
      <c r="B814" s="3"/>
      <c r="C814" s="79"/>
      <c r="D814" s="56"/>
      <c r="E814" s="61"/>
      <c r="F814" s="56"/>
      <c r="G814" s="61"/>
      <c r="H814" s="382"/>
      <c r="I814" s="63"/>
      <c r="J814" s="403"/>
      <c r="K814" s="133"/>
      <c r="T814" s="54"/>
    </row>
    <row r="815" spans="1:20" x14ac:dyDescent="0.35">
      <c r="A815" s="3"/>
      <c r="B815" s="3"/>
      <c r="C815" s="79"/>
      <c r="D815" s="56"/>
      <c r="E815" s="61"/>
      <c r="F815" s="56"/>
      <c r="G815" s="61"/>
      <c r="H815" s="382"/>
      <c r="I815" s="63"/>
      <c r="J815" s="403"/>
      <c r="K815" s="133"/>
      <c r="T815" s="54"/>
    </row>
    <row r="816" spans="1:20" x14ac:dyDescent="0.35">
      <c r="A816" s="3"/>
      <c r="B816" s="3"/>
      <c r="C816" s="79"/>
      <c r="D816" s="56"/>
      <c r="E816" s="61"/>
      <c r="F816" s="56"/>
      <c r="G816" s="61"/>
      <c r="H816" s="382"/>
      <c r="I816" s="63"/>
      <c r="J816" s="403"/>
      <c r="K816" s="133"/>
      <c r="T816" s="54"/>
    </row>
    <row r="817" spans="1:20" x14ac:dyDescent="0.35">
      <c r="A817" s="3"/>
      <c r="B817" s="3"/>
      <c r="C817" s="79"/>
      <c r="D817" s="56"/>
      <c r="E817" s="61"/>
      <c r="F817" s="56"/>
      <c r="G817" s="61"/>
      <c r="H817" s="382"/>
      <c r="I817" s="63"/>
      <c r="J817" s="403"/>
      <c r="K817" s="133"/>
      <c r="T817" s="54"/>
    </row>
    <row r="818" spans="1:20" x14ac:dyDescent="0.35">
      <c r="A818" s="3"/>
      <c r="B818" s="3"/>
      <c r="C818" s="79"/>
      <c r="D818" s="56"/>
      <c r="E818" s="61"/>
      <c r="F818" s="56"/>
      <c r="G818" s="61"/>
      <c r="H818" s="382"/>
      <c r="I818" s="63"/>
      <c r="J818" s="403"/>
      <c r="K818" s="133"/>
      <c r="T818" s="54"/>
    </row>
    <row r="819" spans="1:20" x14ac:dyDescent="0.35">
      <c r="A819" s="3"/>
      <c r="B819" s="3"/>
      <c r="C819" s="79"/>
      <c r="D819" s="56"/>
      <c r="E819" s="61"/>
      <c r="F819" s="56"/>
      <c r="G819" s="61"/>
      <c r="H819" s="382"/>
      <c r="I819" s="63"/>
      <c r="J819" s="403"/>
      <c r="K819" s="133"/>
      <c r="T819" s="54"/>
    </row>
    <row r="820" spans="1:20" x14ac:dyDescent="0.35">
      <c r="A820" s="3"/>
      <c r="B820" s="3"/>
      <c r="C820" s="79"/>
      <c r="D820" s="56"/>
      <c r="E820" s="61"/>
      <c r="F820" s="56"/>
      <c r="G820" s="61"/>
      <c r="H820" s="382"/>
      <c r="I820" s="63"/>
      <c r="J820" s="403"/>
      <c r="K820" s="133"/>
      <c r="T820" s="54"/>
    </row>
    <row r="821" spans="1:20" x14ac:dyDescent="0.35">
      <c r="A821" s="3"/>
      <c r="B821" s="3"/>
      <c r="C821" s="79"/>
      <c r="D821" s="56"/>
      <c r="E821" s="61"/>
      <c r="F821" s="56"/>
      <c r="G821" s="61"/>
      <c r="H821" s="382"/>
      <c r="I821" s="63"/>
      <c r="J821" s="403"/>
      <c r="K821" s="133"/>
      <c r="T821" s="54"/>
    </row>
    <row r="822" spans="1:20" x14ac:dyDescent="0.35">
      <c r="A822" s="3"/>
      <c r="B822" s="3"/>
      <c r="C822" s="79"/>
      <c r="D822" s="56"/>
      <c r="E822" s="61"/>
      <c r="F822" s="56"/>
      <c r="G822" s="61"/>
      <c r="H822" s="382"/>
      <c r="I822" s="63"/>
      <c r="J822" s="403"/>
      <c r="K822" s="133"/>
      <c r="T822" s="54"/>
    </row>
    <row r="823" spans="1:20" x14ac:dyDescent="0.35">
      <c r="A823" s="3"/>
      <c r="B823" s="3"/>
      <c r="C823" s="79"/>
      <c r="D823" s="56"/>
      <c r="E823" s="61"/>
      <c r="F823" s="56"/>
      <c r="G823" s="61"/>
      <c r="H823" s="382"/>
      <c r="I823" s="63"/>
      <c r="J823" s="403"/>
      <c r="K823" s="133"/>
      <c r="T823" s="54"/>
    </row>
    <row r="824" spans="1:20" x14ac:dyDescent="0.35">
      <c r="A824" s="3"/>
      <c r="B824" s="3"/>
      <c r="C824" s="79"/>
      <c r="D824" s="56"/>
      <c r="E824" s="61"/>
      <c r="F824" s="56"/>
      <c r="G824" s="61"/>
      <c r="H824" s="382"/>
      <c r="I824" s="63"/>
      <c r="J824" s="403"/>
      <c r="K824" s="133"/>
      <c r="T824" s="54"/>
    </row>
    <row r="825" spans="1:20" x14ac:dyDescent="0.35">
      <c r="A825" s="3"/>
      <c r="B825" s="3"/>
      <c r="C825" s="79"/>
      <c r="D825" s="56"/>
      <c r="E825" s="61"/>
      <c r="F825" s="56"/>
      <c r="G825" s="61"/>
      <c r="H825" s="382"/>
      <c r="I825" s="63"/>
      <c r="J825" s="403"/>
      <c r="K825" s="133"/>
      <c r="T825" s="54"/>
    </row>
    <row r="826" spans="1:20" x14ac:dyDescent="0.35">
      <c r="A826" s="3"/>
      <c r="B826" s="3"/>
      <c r="C826" s="79"/>
      <c r="D826" s="56"/>
      <c r="E826" s="61"/>
      <c r="F826" s="56"/>
      <c r="G826" s="61"/>
      <c r="H826" s="382"/>
      <c r="I826" s="63"/>
      <c r="J826" s="403"/>
      <c r="K826" s="133"/>
      <c r="T826" s="54"/>
    </row>
    <row r="827" spans="1:20" x14ac:dyDescent="0.35">
      <c r="A827" s="3"/>
      <c r="B827" s="3"/>
      <c r="C827" s="79"/>
      <c r="D827" s="56"/>
      <c r="E827" s="61"/>
      <c r="F827" s="56"/>
      <c r="G827" s="61"/>
      <c r="H827" s="382"/>
      <c r="I827" s="63"/>
      <c r="J827" s="403"/>
      <c r="K827" s="133"/>
      <c r="T827" s="54"/>
    </row>
    <row r="828" spans="1:20" x14ac:dyDescent="0.35">
      <c r="A828" s="3"/>
      <c r="B828" s="3"/>
      <c r="C828" s="79"/>
      <c r="D828" s="56"/>
      <c r="E828" s="61"/>
      <c r="F828" s="56"/>
      <c r="G828" s="61"/>
      <c r="H828" s="382"/>
      <c r="I828" s="63"/>
      <c r="J828" s="403"/>
      <c r="K828" s="133"/>
      <c r="T828" s="54"/>
    </row>
    <row r="829" spans="1:20" x14ac:dyDescent="0.35">
      <c r="A829" s="3"/>
      <c r="B829" s="3"/>
      <c r="C829" s="79"/>
      <c r="D829" s="56"/>
      <c r="E829" s="61"/>
      <c r="F829" s="56"/>
      <c r="G829" s="61"/>
      <c r="H829" s="382"/>
      <c r="I829" s="63"/>
      <c r="J829" s="403"/>
      <c r="K829" s="133"/>
      <c r="T829" s="54"/>
    </row>
    <row r="830" spans="1:20" x14ac:dyDescent="0.35">
      <c r="A830" s="3"/>
      <c r="B830" s="3"/>
      <c r="C830" s="79"/>
      <c r="D830" s="56"/>
      <c r="E830" s="61"/>
      <c r="F830" s="56"/>
      <c r="G830" s="61"/>
      <c r="H830" s="382"/>
      <c r="I830" s="63"/>
      <c r="J830" s="403"/>
      <c r="K830" s="133"/>
      <c r="T830" s="54"/>
    </row>
    <row r="831" spans="1:20" x14ac:dyDescent="0.35">
      <c r="A831" s="3"/>
      <c r="B831" s="3"/>
      <c r="C831" s="79"/>
      <c r="D831" s="56"/>
      <c r="E831" s="61"/>
      <c r="F831" s="56"/>
      <c r="G831" s="61"/>
      <c r="H831" s="382"/>
      <c r="I831" s="63"/>
      <c r="J831" s="403"/>
      <c r="K831" s="133"/>
      <c r="T831" s="54"/>
    </row>
    <row r="832" spans="1:20" x14ac:dyDescent="0.35">
      <c r="A832" s="3"/>
      <c r="B832" s="3"/>
      <c r="C832" s="79"/>
      <c r="D832" s="56"/>
      <c r="E832" s="61"/>
      <c r="F832" s="56"/>
      <c r="G832" s="61"/>
      <c r="H832" s="382"/>
      <c r="I832" s="63"/>
      <c r="J832" s="403"/>
      <c r="K832" s="133"/>
      <c r="T832" s="54"/>
    </row>
    <row r="833" spans="1:20" x14ac:dyDescent="0.35">
      <c r="A833" s="3"/>
      <c r="B833" s="3"/>
      <c r="C833" s="79"/>
      <c r="D833" s="56"/>
      <c r="E833" s="61"/>
      <c r="F833" s="56"/>
      <c r="G833" s="61"/>
      <c r="H833" s="382"/>
      <c r="I833" s="63"/>
      <c r="J833" s="403"/>
      <c r="K833" s="133"/>
      <c r="T833" s="54"/>
    </row>
    <row r="834" spans="1:20" x14ac:dyDescent="0.35">
      <c r="A834" s="3"/>
      <c r="B834" s="3"/>
      <c r="C834" s="79"/>
      <c r="D834" s="56"/>
      <c r="E834" s="61"/>
      <c r="F834" s="56"/>
      <c r="G834" s="61"/>
      <c r="H834" s="382"/>
      <c r="I834" s="63"/>
      <c r="J834" s="403"/>
      <c r="K834" s="133"/>
      <c r="T834" s="54"/>
    </row>
    <row r="835" spans="1:20" x14ac:dyDescent="0.35">
      <c r="A835" s="3"/>
      <c r="B835" s="3"/>
      <c r="C835" s="79"/>
      <c r="D835" s="56"/>
      <c r="E835" s="61"/>
      <c r="F835" s="56"/>
      <c r="G835" s="61"/>
      <c r="H835" s="382"/>
      <c r="I835" s="63"/>
      <c r="J835" s="403"/>
      <c r="K835" s="133"/>
      <c r="T835" s="54"/>
    </row>
    <row r="836" spans="1:20" x14ac:dyDescent="0.35">
      <c r="A836" s="3"/>
      <c r="B836" s="3"/>
      <c r="C836" s="79"/>
      <c r="D836" s="56"/>
      <c r="E836" s="61"/>
      <c r="F836" s="56"/>
      <c r="G836" s="61"/>
      <c r="H836" s="382"/>
      <c r="I836" s="63"/>
      <c r="J836" s="403"/>
      <c r="K836" s="133"/>
      <c r="T836" s="54"/>
    </row>
    <row r="837" spans="1:20" x14ac:dyDescent="0.35">
      <c r="A837" s="3"/>
      <c r="B837" s="3"/>
      <c r="C837" s="79"/>
      <c r="D837" s="56"/>
      <c r="E837" s="61"/>
      <c r="F837" s="56"/>
      <c r="G837" s="61"/>
      <c r="H837" s="382"/>
      <c r="I837" s="63"/>
      <c r="J837" s="403"/>
      <c r="K837" s="133"/>
      <c r="T837" s="54"/>
    </row>
    <row r="838" spans="1:20" x14ac:dyDescent="0.35">
      <c r="A838" s="3"/>
      <c r="B838" s="3"/>
      <c r="C838" s="79"/>
      <c r="D838" s="56"/>
      <c r="E838" s="61"/>
      <c r="F838" s="56"/>
      <c r="G838" s="61"/>
      <c r="H838" s="382"/>
      <c r="I838" s="63"/>
      <c r="J838" s="403"/>
      <c r="K838" s="133"/>
      <c r="T838" s="54"/>
    </row>
    <row r="839" spans="1:20" x14ac:dyDescent="0.35">
      <c r="A839" s="3"/>
      <c r="B839" s="3"/>
      <c r="C839" s="79"/>
      <c r="D839" s="56"/>
      <c r="E839" s="61"/>
      <c r="F839" s="56"/>
      <c r="G839" s="61"/>
      <c r="H839" s="382"/>
      <c r="I839" s="63"/>
      <c r="J839" s="403"/>
      <c r="K839" s="133"/>
      <c r="T839" s="54"/>
    </row>
    <row r="840" spans="1:20" x14ac:dyDescent="0.35">
      <c r="A840" s="3"/>
      <c r="B840" s="3"/>
      <c r="C840" s="79"/>
      <c r="D840" s="56"/>
      <c r="E840" s="61"/>
      <c r="F840" s="56"/>
      <c r="G840" s="61"/>
      <c r="H840" s="382"/>
      <c r="I840" s="63"/>
      <c r="J840" s="403"/>
      <c r="K840" s="133"/>
      <c r="T840" s="54"/>
    </row>
    <row r="841" spans="1:20" x14ac:dyDescent="0.35">
      <c r="A841" s="3"/>
      <c r="B841" s="3"/>
      <c r="C841" s="79"/>
      <c r="D841" s="56"/>
      <c r="E841" s="61"/>
      <c r="F841" s="56"/>
      <c r="G841" s="61"/>
      <c r="H841" s="382"/>
      <c r="I841" s="63"/>
      <c r="J841" s="403"/>
      <c r="K841" s="133"/>
      <c r="T841" s="54"/>
    </row>
    <row r="842" spans="1:20" x14ac:dyDescent="0.35">
      <c r="A842" s="3"/>
      <c r="B842" s="3"/>
      <c r="C842" s="79"/>
      <c r="D842" s="56"/>
      <c r="E842" s="61"/>
      <c r="F842" s="56"/>
      <c r="G842" s="61"/>
      <c r="H842" s="382"/>
      <c r="I842" s="63"/>
      <c r="J842" s="403"/>
      <c r="K842" s="133"/>
      <c r="T842" s="54"/>
    </row>
    <row r="843" spans="1:20" x14ac:dyDescent="0.35">
      <c r="A843" s="3"/>
      <c r="B843" s="3"/>
      <c r="C843" s="79"/>
      <c r="D843" s="56"/>
      <c r="E843" s="61"/>
      <c r="F843" s="56"/>
      <c r="G843" s="61"/>
      <c r="H843" s="382"/>
      <c r="I843" s="63"/>
      <c r="J843" s="403"/>
      <c r="K843" s="133"/>
      <c r="T843" s="54"/>
    </row>
    <row r="844" spans="1:20" x14ac:dyDescent="0.35">
      <c r="A844" s="3"/>
      <c r="B844" s="3"/>
      <c r="C844" s="79"/>
      <c r="D844" s="56"/>
      <c r="E844" s="61"/>
      <c r="F844" s="56"/>
      <c r="G844" s="61"/>
      <c r="H844" s="382"/>
      <c r="I844" s="63"/>
      <c r="J844" s="403"/>
      <c r="K844" s="133"/>
      <c r="T844" s="54"/>
    </row>
    <row r="845" spans="1:20" x14ac:dyDescent="0.35">
      <c r="A845" s="3"/>
      <c r="B845" s="3"/>
      <c r="C845" s="79"/>
      <c r="D845" s="56"/>
      <c r="E845" s="61"/>
      <c r="F845" s="56"/>
      <c r="G845" s="61"/>
      <c r="H845" s="382"/>
      <c r="I845" s="63"/>
      <c r="J845" s="403"/>
      <c r="K845" s="133"/>
      <c r="T845" s="54"/>
    </row>
    <row r="846" spans="1:20" x14ac:dyDescent="0.35">
      <c r="A846" s="3"/>
      <c r="B846" s="3"/>
      <c r="C846" s="79"/>
      <c r="D846" s="56"/>
      <c r="E846" s="61"/>
      <c r="F846" s="56"/>
      <c r="G846" s="61"/>
      <c r="H846" s="382"/>
      <c r="I846" s="63"/>
      <c r="J846" s="403"/>
      <c r="K846" s="133"/>
      <c r="T846" s="54"/>
    </row>
    <row r="847" spans="1:20" x14ac:dyDescent="0.35">
      <c r="A847" s="3"/>
      <c r="B847" s="3"/>
      <c r="C847" s="79"/>
      <c r="D847" s="56"/>
      <c r="E847" s="61"/>
      <c r="F847" s="56"/>
      <c r="G847" s="61"/>
      <c r="H847" s="382"/>
      <c r="I847" s="63"/>
      <c r="J847" s="403"/>
      <c r="K847" s="133"/>
      <c r="T847" s="54"/>
    </row>
    <row r="848" spans="1:20" x14ac:dyDescent="0.35">
      <c r="A848" s="3"/>
      <c r="B848" s="3"/>
      <c r="C848" s="79"/>
      <c r="D848" s="56"/>
      <c r="E848" s="61"/>
      <c r="F848" s="56"/>
      <c r="G848" s="61"/>
      <c r="H848" s="382"/>
      <c r="I848" s="63"/>
      <c r="J848" s="403"/>
      <c r="K848" s="133"/>
      <c r="T848" s="54"/>
    </row>
    <row r="849" spans="1:20" x14ac:dyDescent="0.35">
      <c r="A849" s="3"/>
      <c r="B849" s="3"/>
      <c r="C849" s="79"/>
      <c r="D849" s="56"/>
      <c r="E849" s="61"/>
      <c r="F849" s="56"/>
      <c r="G849" s="61"/>
      <c r="H849" s="382"/>
      <c r="I849" s="63"/>
      <c r="J849" s="403"/>
      <c r="K849" s="133"/>
      <c r="T849" s="54"/>
    </row>
    <row r="850" spans="1:20" x14ac:dyDescent="0.35">
      <c r="A850" s="3"/>
      <c r="B850" s="3"/>
      <c r="C850" s="79"/>
      <c r="D850" s="56"/>
      <c r="E850" s="61"/>
      <c r="F850" s="56"/>
      <c r="G850" s="61"/>
      <c r="H850" s="382"/>
      <c r="I850" s="63"/>
      <c r="J850" s="403"/>
      <c r="K850" s="133"/>
      <c r="T850" s="54"/>
    </row>
    <row r="851" spans="1:20" x14ac:dyDescent="0.35">
      <c r="A851" s="3"/>
      <c r="B851" s="3"/>
      <c r="C851" s="79"/>
      <c r="D851" s="56"/>
      <c r="E851" s="61"/>
      <c r="F851" s="56"/>
      <c r="G851" s="61"/>
      <c r="H851" s="382"/>
      <c r="I851" s="63"/>
      <c r="J851" s="403"/>
      <c r="K851" s="133"/>
      <c r="T851" s="54"/>
    </row>
    <row r="852" spans="1:20" x14ac:dyDescent="0.35">
      <c r="A852" s="3"/>
      <c r="B852" s="3"/>
      <c r="C852" s="79"/>
      <c r="D852" s="56"/>
      <c r="E852" s="61"/>
      <c r="F852" s="56"/>
      <c r="G852" s="61"/>
      <c r="H852" s="382"/>
      <c r="I852" s="63"/>
      <c r="J852" s="403"/>
      <c r="K852" s="133"/>
      <c r="T852" s="54"/>
    </row>
    <row r="853" spans="1:20" x14ac:dyDescent="0.35">
      <c r="A853" s="3"/>
      <c r="B853" s="3"/>
      <c r="C853" s="79"/>
      <c r="D853" s="56"/>
      <c r="E853" s="61"/>
      <c r="F853" s="56"/>
      <c r="G853" s="61"/>
      <c r="H853" s="382"/>
      <c r="I853" s="63"/>
      <c r="J853" s="403"/>
      <c r="K853" s="133"/>
      <c r="T853" s="54"/>
    </row>
    <row r="854" spans="1:20" x14ac:dyDescent="0.35">
      <c r="A854" s="3"/>
      <c r="B854" s="3"/>
      <c r="C854" s="79"/>
      <c r="D854" s="56"/>
      <c r="E854" s="61"/>
      <c r="F854" s="56"/>
      <c r="G854" s="61"/>
      <c r="H854" s="382"/>
      <c r="I854" s="63"/>
      <c r="J854" s="403"/>
      <c r="K854" s="133"/>
      <c r="T854" s="54"/>
    </row>
    <row r="855" spans="1:20" x14ac:dyDescent="0.35">
      <c r="A855" s="3"/>
      <c r="B855" s="3"/>
      <c r="C855" s="79"/>
      <c r="D855" s="56"/>
      <c r="E855" s="61"/>
      <c r="F855" s="56"/>
      <c r="G855" s="61"/>
      <c r="H855" s="382"/>
      <c r="I855" s="63"/>
      <c r="J855" s="403"/>
      <c r="K855" s="133"/>
      <c r="T855" s="54"/>
    </row>
    <row r="856" spans="1:20" x14ac:dyDescent="0.35">
      <c r="A856" s="3"/>
      <c r="B856" s="3"/>
      <c r="C856" s="79"/>
      <c r="D856" s="56"/>
      <c r="E856" s="61"/>
      <c r="F856" s="56"/>
      <c r="G856" s="61"/>
      <c r="H856" s="382"/>
      <c r="I856" s="63"/>
      <c r="J856" s="403"/>
      <c r="K856" s="133"/>
      <c r="T856" s="54"/>
    </row>
    <row r="857" spans="1:20" x14ac:dyDescent="0.35">
      <c r="A857" s="3"/>
      <c r="B857" s="3"/>
      <c r="C857" s="79"/>
      <c r="D857" s="56"/>
      <c r="E857" s="61"/>
      <c r="F857" s="56"/>
      <c r="G857" s="61"/>
      <c r="H857" s="382"/>
      <c r="I857" s="63"/>
      <c r="J857" s="403"/>
      <c r="K857" s="133"/>
      <c r="T857" s="54"/>
    </row>
    <row r="858" spans="1:20" x14ac:dyDescent="0.35">
      <c r="A858" s="3"/>
      <c r="B858" s="3"/>
      <c r="C858" s="79"/>
      <c r="D858" s="56"/>
      <c r="E858" s="61"/>
      <c r="F858" s="56"/>
      <c r="G858" s="61"/>
      <c r="H858" s="382"/>
      <c r="I858" s="63"/>
      <c r="J858" s="403"/>
      <c r="K858" s="133"/>
      <c r="T858" s="54"/>
    </row>
    <row r="859" spans="1:20" x14ac:dyDescent="0.35">
      <c r="A859" s="3"/>
      <c r="B859" s="3"/>
      <c r="C859" s="79"/>
      <c r="D859" s="56"/>
      <c r="E859" s="61"/>
      <c r="F859" s="56"/>
      <c r="G859" s="61"/>
      <c r="H859" s="382"/>
      <c r="I859" s="63"/>
      <c r="J859" s="403"/>
      <c r="K859" s="133"/>
      <c r="T859" s="54"/>
    </row>
    <row r="860" spans="1:20" x14ac:dyDescent="0.35">
      <c r="A860" s="3"/>
      <c r="B860" s="3"/>
      <c r="C860" s="79"/>
      <c r="D860" s="56"/>
      <c r="E860" s="61"/>
      <c r="F860" s="56"/>
      <c r="G860" s="61"/>
      <c r="H860" s="382"/>
      <c r="I860" s="63"/>
      <c r="J860" s="403"/>
      <c r="K860" s="133"/>
      <c r="T860" s="54"/>
    </row>
    <row r="861" spans="1:20" x14ac:dyDescent="0.35">
      <c r="A861" s="3"/>
      <c r="B861" s="3"/>
      <c r="C861" s="79"/>
      <c r="D861" s="56"/>
      <c r="E861" s="61"/>
      <c r="F861" s="56"/>
      <c r="G861" s="61"/>
      <c r="H861" s="382"/>
      <c r="I861" s="63"/>
      <c r="J861" s="403"/>
      <c r="K861" s="133"/>
      <c r="T861" s="54"/>
    </row>
    <row r="862" spans="1:20" x14ac:dyDescent="0.35">
      <c r="A862" s="3"/>
      <c r="B862" s="3"/>
      <c r="C862" s="79"/>
      <c r="D862" s="56"/>
      <c r="E862" s="61"/>
      <c r="F862" s="56"/>
      <c r="G862" s="61"/>
      <c r="H862" s="382"/>
      <c r="I862" s="63"/>
      <c r="J862" s="403"/>
      <c r="K862" s="133"/>
      <c r="T862" s="54"/>
    </row>
    <row r="863" spans="1:20" x14ac:dyDescent="0.35">
      <c r="A863" s="3"/>
      <c r="B863" s="3"/>
      <c r="C863" s="79"/>
      <c r="D863" s="56"/>
      <c r="E863" s="61"/>
      <c r="F863" s="56"/>
      <c r="G863" s="61"/>
      <c r="H863" s="382"/>
      <c r="I863" s="63"/>
      <c r="J863" s="403"/>
      <c r="K863" s="133"/>
      <c r="T863" s="54"/>
    </row>
    <row r="864" spans="1:20" x14ac:dyDescent="0.35">
      <c r="A864" s="3"/>
      <c r="B864" s="3"/>
      <c r="C864" s="79"/>
      <c r="D864" s="56"/>
      <c r="E864" s="61"/>
      <c r="F864" s="56"/>
      <c r="G864" s="61"/>
      <c r="H864" s="382"/>
      <c r="I864" s="63"/>
      <c r="J864" s="403"/>
      <c r="K864" s="133"/>
      <c r="T864" s="54"/>
    </row>
    <row r="865" spans="1:20" x14ac:dyDescent="0.35">
      <c r="A865" s="3"/>
      <c r="B865" s="3"/>
      <c r="C865" s="79"/>
      <c r="D865" s="56"/>
      <c r="E865" s="61"/>
      <c r="F865" s="56"/>
      <c r="G865" s="61"/>
      <c r="H865" s="382"/>
      <c r="I865" s="63"/>
      <c r="J865" s="403"/>
      <c r="K865" s="133"/>
      <c r="T865" s="54"/>
    </row>
    <row r="866" spans="1:20" x14ac:dyDescent="0.35">
      <c r="A866" s="3"/>
      <c r="B866" s="3"/>
      <c r="C866" s="79"/>
      <c r="D866" s="56"/>
      <c r="E866" s="61"/>
      <c r="F866" s="56"/>
      <c r="G866" s="61"/>
      <c r="H866" s="382"/>
      <c r="I866" s="63"/>
      <c r="J866" s="403"/>
      <c r="K866" s="133"/>
      <c r="T866" s="54"/>
    </row>
    <row r="867" spans="1:20" x14ac:dyDescent="0.35">
      <c r="A867" s="3"/>
      <c r="B867" s="3"/>
      <c r="C867" s="79"/>
      <c r="D867" s="56"/>
      <c r="E867" s="61"/>
      <c r="F867" s="56"/>
      <c r="G867" s="61"/>
      <c r="H867" s="382"/>
      <c r="I867" s="63"/>
      <c r="J867" s="403"/>
      <c r="K867" s="133"/>
      <c r="T867" s="54"/>
    </row>
    <row r="868" spans="1:20" x14ac:dyDescent="0.35">
      <c r="A868" s="3"/>
      <c r="B868" s="3"/>
      <c r="C868" s="79"/>
      <c r="D868" s="56"/>
      <c r="E868" s="61"/>
      <c r="F868" s="56"/>
      <c r="G868" s="61"/>
      <c r="H868" s="382"/>
      <c r="I868" s="63"/>
      <c r="J868" s="403"/>
      <c r="K868" s="133"/>
      <c r="T868" s="54"/>
    </row>
    <row r="869" spans="1:20" x14ac:dyDescent="0.35">
      <c r="A869" s="3"/>
      <c r="B869" s="3"/>
      <c r="C869" s="79"/>
      <c r="D869" s="56"/>
      <c r="E869" s="61"/>
      <c r="F869" s="56"/>
      <c r="G869" s="61"/>
      <c r="H869" s="382"/>
      <c r="I869" s="63"/>
      <c r="J869" s="403"/>
      <c r="K869" s="133"/>
      <c r="T869" s="54"/>
    </row>
    <row r="870" spans="1:20" x14ac:dyDescent="0.35">
      <c r="A870" s="3"/>
      <c r="B870" s="3"/>
      <c r="C870" s="79"/>
      <c r="D870" s="56"/>
      <c r="E870" s="61"/>
      <c r="F870" s="56"/>
      <c r="G870" s="61"/>
      <c r="H870" s="382"/>
      <c r="I870" s="63"/>
      <c r="J870" s="403"/>
      <c r="K870" s="133"/>
      <c r="T870" s="54"/>
    </row>
    <row r="871" spans="1:20" x14ac:dyDescent="0.35">
      <c r="A871" s="3"/>
      <c r="B871" s="3"/>
      <c r="C871" s="79"/>
      <c r="D871" s="56"/>
      <c r="E871" s="61"/>
      <c r="F871" s="56"/>
      <c r="G871" s="61"/>
      <c r="H871" s="382"/>
      <c r="I871" s="63"/>
      <c r="J871" s="403"/>
      <c r="K871" s="133"/>
      <c r="T871" s="54"/>
    </row>
    <row r="872" spans="1:20" x14ac:dyDescent="0.35">
      <c r="A872" s="3"/>
      <c r="B872" s="3"/>
      <c r="C872" s="79"/>
      <c r="D872" s="56"/>
      <c r="E872" s="61"/>
      <c r="F872" s="56"/>
      <c r="G872" s="61"/>
      <c r="H872" s="382"/>
      <c r="I872" s="63"/>
      <c r="J872" s="403"/>
      <c r="K872" s="133"/>
      <c r="T872" s="54"/>
    </row>
    <row r="873" spans="1:20" x14ac:dyDescent="0.35">
      <c r="A873" s="3"/>
      <c r="B873" s="3"/>
      <c r="C873" s="79"/>
      <c r="D873" s="56"/>
      <c r="E873" s="61"/>
      <c r="F873" s="56"/>
      <c r="G873" s="61"/>
      <c r="H873" s="382"/>
      <c r="I873" s="63"/>
      <c r="J873" s="403"/>
      <c r="K873" s="133"/>
      <c r="T873" s="54"/>
    </row>
    <row r="874" spans="1:20" x14ac:dyDescent="0.35">
      <c r="A874" s="3"/>
      <c r="B874" s="3"/>
      <c r="C874" s="79"/>
      <c r="D874" s="56"/>
      <c r="E874" s="61"/>
      <c r="F874" s="56"/>
      <c r="G874" s="61"/>
      <c r="H874" s="382"/>
      <c r="I874" s="63"/>
      <c r="J874" s="403"/>
      <c r="K874" s="133"/>
      <c r="T874" s="54"/>
    </row>
    <row r="875" spans="1:20" x14ac:dyDescent="0.35">
      <c r="A875" s="3"/>
      <c r="B875" s="3"/>
      <c r="C875" s="79"/>
      <c r="D875" s="56"/>
      <c r="E875" s="61"/>
      <c r="F875" s="56"/>
      <c r="G875" s="61"/>
      <c r="H875" s="382"/>
      <c r="I875" s="63"/>
      <c r="J875" s="403"/>
      <c r="K875" s="133"/>
      <c r="T875" s="54"/>
    </row>
    <row r="876" spans="1:20" x14ac:dyDescent="0.35">
      <c r="A876" s="3"/>
      <c r="B876" s="3"/>
      <c r="C876" s="79"/>
      <c r="D876" s="56"/>
      <c r="E876" s="61"/>
      <c r="F876" s="56"/>
      <c r="G876" s="61"/>
      <c r="H876" s="382"/>
      <c r="I876" s="63"/>
      <c r="J876" s="403"/>
      <c r="K876" s="133"/>
      <c r="T876" s="54"/>
    </row>
    <row r="877" spans="1:20" x14ac:dyDescent="0.35">
      <c r="A877" s="3"/>
      <c r="B877" s="3"/>
      <c r="C877" s="79"/>
      <c r="D877" s="56"/>
      <c r="E877" s="61"/>
      <c r="F877" s="56"/>
      <c r="G877" s="61"/>
      <c r="H877" s="382"/>
      <c r="I877" s="63"/>
      <c r="J877" s="403"/>
      <c r="K877" s="133"/>
      <c r="T877" s="54"/>
    </row>
    <row r="878" spans="1:20" x14ac:dyDescent="0.35">
      <c r="A878" s="3"/>
      <c r="B878" s="3"/>
      <c r="C878" s="79"/>
      <c r="D878" s="56"/>
      <c r="E878" s="61"/>
      <c r="F878" s="56"/>
      <c r="G878" s="61"/>
      <c r="H878" s="382"/>
      <c r="I878" s="63"/>
      <c r="J878" s="403"/>
      <c r="K878" s="133"/>
      <c r="T878" s="54"/>
    </row>
    <row r="879" spans="1:20" x14ac:dyDescent="0.35">
      <c r="A879" s="3"/>
      <c r="B879" s="3"/>
      <c r="C879" s="79"/>
      <c r="D879" s="56"/>
      <c r="E879" s="61"/>
      <c r="F879" s="56"/>
      <c r="G879" s="61"/>
      <c r="H879" s="382"/>
      <c r="I879" s="63"/>
      <c r="J879" s="403"/>
      <c r="K879" s="133"/>
      <c r="T879" s="54"/>
    </row>
    <row r="880" spans="1:20" x14ac:dyDescent="0.35">
      <c r="A880" s="3"/>
      <c r="B880" s="3"/>
      <c r="C880" s="79"/>
      <c r="D880" s="56"/>
      <c r="E880" s="61"/>
      <c r="F880" s="56"/>
      <c r="G880" s="61"/>
      <c r="H880" s="382"/>
      <c r="I880" s="63"/>
      <c r="J880" s="403"/>
      <c r="K880" s="133"/>
      <c r="T880" s="54"/>
    </row>
    <row r="881" spans="1:20" x14ac:dyDescent="0.35">
      <c r="A881" s="3"/>
      <c r="B881" s="3"/>
      <c r="C881" s="79"/>
      <c r="D881" s="56"/>
      <c r="E881" s="61"/>
      <c r="F881" s="56"/>
      <c r="G881" s="61"/>
      <c r="H881" s="382"/>
      <c r="I881" s="63"/>
      <c r="J881" s="403"/>
      <c r="K881" s="133"/>
      <c r="T881" s="54"/>
    </row>
    <row r="882" spans="1:20" x14ac:dyDescent="0.35">
      <c r="A882" s="3"/>
      <c r="B882" s="3"/>
      <c r="C882" s="79"/>
      <c r="D882" s="56"/>
      <c r="E882" s="61"/>
      <c r="F882" s="56"/>
      <c r="G882" s="61"/>
      <c r="H882" s="382"/>
      <c r="I882" s="63"/>
      <c r="J882" s="403"/>
      <c r="K882" s="133"/>
      <c r="T882" s="54"/>
    </row>
    <row r="883" spans="1:20" x14ac:dyDescent="0.35">
      <c r="A883" s="3"/>
      <c r="B883" s="3"/>
      <c r="C883" s="79"/>
      <c r="D883" s="56"/>
      <c r="E883" s="61"/>
      <c r="F883" s="56"/>
      <c r="G883" s="61"/>
      <c r="H883" s="382"/>
      <c r="I883" s="63"/>
      <c r="J883" s="403"/>
      <c r="K883" s="133"/>
      <c r="T883" s="54"/>
    </row>
    <row r="884" spans="1:20" x14ac:dyDescent="0.35">
      <c r="A884" s="3"/>
      <c r="B884" s="3"/>
      <c r="C884" s="79"/>
      <c r="D884" s="56"/>
      <c r="E884" s="61"/>
      <c r="F884" s="56"/>
      <c r="G884" s="61"/>
      <c r="H884" s="382"/>
      <c r="I884" s="63"/>
      <c r="J884" s="403"/>
      <c r="K884" s="133"/>
      <c r="T884" s="54"/>
    </row>
    <row r="885" spans="1:20" x14ac:dyDescent="0.35">
      <c r="A885" s="3"/>
      <c r="B885" s="3"/>
      <c r="C885" s="79"/>
      <c r="D885" s="56"/>
      <c r="E885" s="61"/>
      <c r="F885" s="56"/>
      <c r="G885" s="61"/>
      <c r="H885" s="382"/>
      <c r="I885" s="63"/>
      <c r="J885" s="403"/>
      <c r="K885" s="133"/>
      <c r="T885" s="54"/>
    </row>
    <row r="886" spans="1:20" x14ac:dyDescent="0.35">
      <c r="A886" s="3"/>
      <c r="B886" s="3"/>
      <c r="C886" s="79"/>
      <c r="D886" s="56"/>
      <c r="E886" s="61"/>
      <c r="F886" s="56"/>
      <c r="G886" s="61"/>
      <c r="H886" s="382"/>
      <c r="I886" s="63"/>
      <c r="J886" s="403"/>
      <c r="K886" s="133"/>
      <c r="T886" s="54"/>
    </row>
    <row r="887" spans="1:20" x14ac:dyDescent="0.35">
      <c r="A887" s="3"/>
      <c r="B887" s="3"/>
      <c r="C887" s="79"/>
      <c r="D887" s="56"/>
      <c r="E887" s="61"/>
      <c r="F887" s="56"/>
      <c r="G887" s="61"/>
      <c r="H887" s="382"/>
      <c r="I887" s="63"/>
      <c r="J887" s="403"/>
      <c r="K887" s="133"/>
      <c r="T887" s="54"/>
    </row>
    <row r="888" spans="1:20" x14ac:dyDescent="0.35">
      <c r="A888" s="3"/>
      <c r="B888" s="3"/>
      <c r="C888" s="79"/>
      <c r="D888" s="56"/>
      <c r="E888" s="61"/>
      <c r="F888" s="56"/>
      <c r="G888" s="61"/>
      <c r="H888" s="382"/>
      <c r="I888" s="63"/>
      <c r="J888" s="403"/>
      <c r="K888" s="133"/>
      <c r="T888" s="54"/>
    </row>
    <row r="889" spans="1:20" x14ac:dyDescent="0.35">
      <c r="A889" s="3"/>
      <c r="B889" s="3"/>
      <c r="C889" s="79"/>
      <c r="D889" s="56"/>
      <c r="E889" s="61"/>
      <c r="F889" s="56"/>
      <c r="G889" s="61"/>
      <c r="H889" s="382"/>
      <c r="I889" s="63"/>
      <c r="J889" s="403"/>
      <c r="K889" s="133"/>
      <c r="T889" s="54"/>
    </row>
    <row r="890" spans="1:20" x14ac:dyDescent="0.35">
      <c r="A890" s="3"/>
      <c r="B890" s="3"/>
      <c r="C890" s="79"/>
      <c r="D890" s="56"/>
      <c r="E890" s="61"/>
      <c r="F890" s="56"/>
      <c r="G890" s="61"/>
      <c r="H890" s="382"/>
      <c r="I890" s="63"/>
      <c r="J890" s="403"/>
      <c r="K890" s="133"/>
      <c r="T890" s="54"/>
    </row>
    <row r="891" spans="1:20" x14ac:dyDescent="0.35">
      <c r="A891" s="3"/>
      <c r="B891" s="3"/>
      <c r="C891" s="79"/>
      <c r="D891" s="56"/>
      <c r="E891" s="61"/>
      <c r="F891" s="56"/>
      <c r="G891" s="61"/>
      <c r="H891" s="382"/>
      <c r="I891" s="63"/>
      <c r="J891" s="403"/>
      <c r="K891" s="133"/>
      <c r="T891" s="54"/>
    </row>
    <row r="892" spans="1:20" x14ac:dyDescent="0.35">
      <c r="A892" s="3"/>
      <c r="B892" s="3"/>
      <c r="C892" s="79"/>
      <c r="D892" s="56"/>
      <c r="E892" s="61"/>
      <c r="F892" s="56"/>
      <c r="G892" s="61"/>
      <c r="H892" s="382"/>
      <c r="I892" s="63"/>
      <c r="J892" s="403"/>
      <c r="K892" s="133"/>
      <c r="T892" s="54"/>
    </row>
    <row r="893" spans="1:20" x14ac:dyDescent="0.35">
      <c r="A893" s="3"/>
      <c r="B893" s="3"/>
      <c r="C893" s="79"/>
      <c r="D893" s="56"/>
      <c r="E893" s="61"/>
      <c r="F893" s="56"/>
      <c r="G893" s="61"/>
      <c r="H893" s="382"/>
      <c r="I893" s="63"/>
      <c r="J893" s="403"/>
      <c r="K893" s="133"/>
      <c r="T893" s="54"/>
    </row>
    <row r="894" spans="1:20" x14ac:dyDescent="0.35">
      <c r="A894" s="3"/>
      <c r="B894" s="3"/>
      <c r="C894" s="79"/>
      <c r="D894" s="56"/>
      <c r="E894" s="61"/>
      <c r="F894" s="56"/>
      <c r="G894" s="61"/>
      <c r="H894" s="382"/>
      <c r="I894" s="63"/>
      <c r="J894" s="403"/>
      <c r="K894" s="133"/>
      <c r="T894" s="54"/>
    </row>
    <row r="895" spans="1:20" x14ac:dyDescent="0.35">
      <c r="A895" s="3"/>
      <c r="B895" s="3"/>
      <c r="C895" s="79"/>
      <c r="D895" s="56"/>
      <c r="E895" s="61"/>
      <c r="F895" s="56"/>
      <c r="G895" s="61"/>
      <c r="H895" s="382"/>
      <c r="I895" s="63"/>
      <c r="J895" s="403"/>
      <c r="K895" s="133"/>
      <c r="T895" s="54"/>
    </row>
    <row r="896" spans="1:20" x14ac:dyDescent="0.35">
      <c r="A896" s="3"/>
      <c r="B896" s="3"/>
      <c r="C896" s="79"/>
      <c r="D896" s="56"/>
      <c r="E896" s="61"/>
      <c r="F896" s="56"/>
      <c r="G896" s="61"/>
      <c r="H896" s="382"/>
      <c r="I896" s="63"/>
      <c r="J896" s="403"/>
      <c r="K896" s="133"/>
      <c r="T896" s="54"/>
    </row>
    <row r="897" spans="1:20" x14ac:dyDescent="0.35">
      <c r="A897" s="3"/>
      <c r="B897" s="3"/>
      <c r="C897" s="79"/>
      <c r="D897" s="56"/>
      <c r="E897" s="61"/>
      <c r="F897" s="56"/>
      <c r="G897" s="61"/>
      <c r="H897" s="382"/>
      <c r="I897" s="63"/>
      <c r="J897" s="403"/>
      <c r="K897" s="133"/>
      <c r="T897" s="54"/>
    </row>
    <row r="898" spans="1:20" x14ac:dyDescent="0.35">
      <c r="A898" s="3"/>
      <c r="B898" s="3"/>
      <c r="C898" s="79"/>
      <c r="D898" s="56"/>
      <c r="E898" s="61"/>
      <c r="F898" s="56"/>
      <c r="G898" s="61"/>
      <c r="H898" s="382"/>
      <c r="I898" s="63"/>
      <c r="J898" s="403"/>
      <c r="K898" s="133"/>
      <c r="T898" s="54"/>
    </row>
    <row r="899" spans="1:20" x14ac:dyDescent="0.35">
      <c r="A899" s="3"/>
      <c r="B899" s="3"/>
      <c r="C899" s="79"/>
      <c r="D899" s="56"/>
      <c r="E899" s="61"/>
      <c r="F899" s="56"/>
      <c r="G899" s="61"/>
      <c r="H899" s="382"/>
      <c r="I899" s="63"/>
      <c r="J899" s="403"/>
      <c r="K899" s="133"/>
      <c r="T899" s="54"/>
    </row>
    <row r="900" spans="1:20" x14ac:dyDescent="0.35">
      <c r="A900" s="3"/>
      <c r="B900" s="3"/>
      <c r="C900" s="79"/>
      <c r="D900" s="56"/>
      <c r="E900" s="61"/>
      <c r="F900" s="56"/>
      <c r="G900" s="61"/>
      <c r="H900" s="382"/>
      <c r="I900" s="63"/>
      <c r="J900" s="403"/>
      <c r="K900" s="133"/>
      <c r="T900" s="54"/>
    </row>
    <row r="901" spans="1:20" x14ac:dyDescent="0.35">
      <c r="A901" s="3"/>
      <c r="B901" s="3"/>
      <c r="C901" s="79"/>
      <c r="D901" s="56"/>
      <c r="E901" s="61"/>
      <c r="F901" s="56"/>
      <c r="G901" s="61"/>
      <c r="H901" s="382"/>
      <c r="I901" s="63"/>
      <c r="J901" s="403"/>
      <c r="K901" s="133"/>
      <c r="T901" s="54"/>
    </row>
    <row r="902" spans="1:20" x14ac:dyDescent="0.35">
      <c r="A902" s="3"/>
      <c r="B902" s="3"/>
      <c r="C902" s="79"/>
      <c r="D902" s="56"/>
      <c r="E902" s="61"/>
      <c r="F902" s="56"/>
      <c r="G902" s="61"/>
      <c r="H902" s="382"/>
      <c r="I902" s="63"/>
      <c r="J902" s="403"/>
      <c r="K902" s="133"/>
      <c r="T902" s="54"/>
    </row>
    <row r="903" spans="1:20" x14ac:dyDescent="0.35">
      <c r="A903" s="3"/>
      <c r="B903" s="3"/>
      <c r="C903" s="79"/>
      <c r="D903" s="56"/>
      <c r="E903" s="61"/>
      <c r="F903" s="56"/>
      <c r="G903" s="61"/>
      <c r="H903" s="382"/>
      <c r="I903" s="63"/>
      <c r="J903" s="403"/>
      <c r="K903" s="133"/>
      <c r="T903" s="54"/>
    </row>
    <row r="904" spans="1:20" x14ac:dyDescent="0.35">
      <c r="A904" s="3"/>
      <c r="B904" s="3"/>
      <c r="C904" s="79"/>
      <c r="D904" s="56"/>
      <c r="E904" s="61"/>
      <c r="F904" s="56"/>
      <c r="G904" s="61"/>
      <c r="H904" s="382"/>
      <c r="I904" s="63"/>
      <c r="J904" s="403"/>
      <c r="K904" s="133"/>
      <c r="T904" s="54"/>
    </row>
    <row r="905" spans="1:20" x14ac:dyDescent="0.35">
      <c r="A905" s="3"/>
      <c r="B905" s="3"/>
      <c r="C905" s="79"/>
      <c r="D905" s="56"/>
      <c r="E905" s="61"/>
      <c r="F905" s="56"/>
      <c r="G905" s="61"/>
      <c r="H905" s="382"/>
      <c r="I905" s="63"/>
      <c r="J905" s="403"/>
      <c r="K905" s="133"/>
      <c r="T905" s="54"/>
    </row>
    <row r="906" spans="1:20" x14ac:dyDescent="0.35">
      <c r="A906" s="3"/>
      <c r="B906" s="3"/>
      <c r="C906" s="79"/>
      <c r="D906" s="56"/>
      <c r="E906" s="61"/>
      <c r="F906" s="56"/>
      <c r="G906" s="61"/>
      <c r="H906" s="382"/>
      <c r="I906" s="63"/>
      <c r="J906" s="403"/>
      <c r="K906" s="133"/>
      <c r="T906" s="54"/>
    </row>
    <row r="907" spans="1:20" x14ac:dyDescent="0.35">
      <c r="A907" s="3"/>
      <c r="B907" s="3"/>
      <c r="C907" s="79"/>
      <c r="D907" s="56"/>
      <c r="E907" s="61"/>
      <c r="F907" s="56"/>
      <c r="G907" s="61"/>
      <c r="H907" s="382"/>
      <c r="I907" s="63"/>
      <c r="J907" s="403"/>
      <c r="K907" s="133"/>
      <c r="T907" s="54"/>
    </row>
    <row r="908" spans="1:20" x14ac:dyDescent="0.35">
      <c r="A908" s="3"/>
      <c r="B908" s="3"/>
      <c r="C908" s="79"/>
      <c r="D908" s="56"/>
      <c r="E908" s="61"/>
      <c r="F908" s="56"/>
      <c r="G908" s="61"/>
      <c r="H908" s="382"/>
      <c r="I908" s="63"/>
      <c r="J908" s="403"/>
      <c r="K908" s="133"/>
      <c r="T908" s="54"/>
    </row>
    <row r="909" spans="1:20" x14ac:dyDescent="0.35">
      <c r="A909" s="3"/>
      <c r="B909" s="3"/>
      <c r="C909" s="79"/>
      <c r="D909" s="56"/>
      <c r="E909" s="61"/>
      <c r="F909" s="56"/>
      <c r="G909" s="61"/>
      <c r="H909" s="382"/>
      <c r="I909" s="63"/>
      <c r="J909" s="403"/>
      <c r="K909" s="133"/>
      <c r="T909" s="54"/>
    </row>
    <row r="910" spans="1:20" x14ac:dyDescent="0.35">
      <c r="A910" s="3"/>
      <c r="B910" s="3"/>
      <c r="C910" s="79"/>
      <c r="D910" s="56"/>
      <c r="E910" s="61"/>
      <c r="F910" s="56"/>
      <c r="G910" s="61"/>
      <c r="H910" s="382"/>
      <c r="I910" s="63"/>
      <c r="J910" s="403"/>
      <c r="K910" s="133"/>
      <c r="T910" s="54"/>
    </row>
    <row r="911" spans="1:20" x14ac:dyDescent="0.35">
      <c r="A911" s="3"/>
      <c r="B911" s="3"/>
      <c r="C911" s="79"/>
      <c r="D911" s="56"/>
      <c r="E911" s="61"/>
      <c r="F911" s="56"/>
      <c r="G911" s="61"/>
      <c r="H911" s="382"/>
      <c r="I911" s="63"/>
      <c r="J911" s="403"/>
      <c r="K911" s="133"/>
      <c r="T911" s="54"/>
    </row>
    <row r="912" spans="1:20" x14ac:dyDescent="0.35">
      <c r="A912" s="3"/>
      <c r="B912" s="3"/>
      <c r="C912" s="79"/>
      <c r="D912" s="56"/>
      <c r="E912" s="61"/>
      <c r="F912" s="56"/>
      <c r="G912" s="61"/>
      <c r="H912" s="382"/>
      <c r="I912" s="63"/>
      <c r="J912" s="403"/>
      <c r="K912" s="133"/>
      <c r="T912" s="54"/>
    </row>
    <row r="913" spans="1:20" x14ac:dyDescent="0.35">
      <c r="A913" s="3"/>
      <c r="B913" s="3"/>
      <c r="C913" s="79"/>
      <c r="D913" s="56"/>
      <c r="E913" s="61"/>
      <c r="F913" s="56"/>
      <c r="G913" s="61"/>
      <c r="H913" s="382"/>
      <c r="I913" s="63"/>
      <c r="J913" s="403"/>
      <c r="K913" s="133"/>
      <c r="T913" s="54"/>
    </row>
    <row r="914" spans="1:20" x14ac:dyDescent="0.35">
      <c r="A914" s="3"/>
      <c r="B914" s="3"/>
      <c r="C914" s="79"/>
      <c r="D914" s="56"/>
      <c r="E914" s="61"/>
      <c r="F914" s="56"/>
      <c r="G914" s="61"/>
      <c r="H914" s="382"/>
      <c r="I914" s="63"/>
      <c r="J914" s="403"/>
      <c r="K914" s="133"/>
      <c r="T914" s="54"/>
    </row>
    <row r="915" spans="1:20" x14ac:dyDescent="0.35">
      <c r="A915" s="3"/>
      <c r="B915" s="3"/>
      <c r="C915" s="79"/>
      <c r="D915" s="56"/>
      <c r="E915" s="61"/>
      <c r="F915" s="56"/>
      <c r="G915" s="61"/>
      <c r="H915" s="382"/>
      <c r="I915" s="63"/>
      <c r="J915" s="403"/>
      <c r="K915" s="133"/>
      <c r="T915" s="54"/>
    </row>
    <row r="916" spans="1:20" x14ac:dyDescent="0.35">
      <c r="A916" s="3"/>
      <c r="B916" s="3"/>
      <c r="C916" s="79"/>
      <c r="D916" s="56"/>
      <c r="E916" s="61"/>
      <c r="F916" s="56"/>
      <c r="G916" s="61"/>
      <c r="H916" s="382"/>
      <c r="I916" s="63"/>
      <c r="J916" s="403"/>
      <c r="K916" s="133"/>
      <c r="T916" s="54"/>
    </row>
    <row r="917" spans="1:20" x14ac:dyDescent="0.35">
      <c r="A917" s="3"/>
      <c r="B917" s="3"/>
      <c r="C917" s="79"/>
      <c r="D917" s="56"/>
      <c r="E917" s="61"/>
      <c r="F917" s="56"/>
      <c r="G917" s="61"/>
      <c r="H917" s="382"/>
      <c r="I917" s="63"/>
      <c r="J917" s="403"/>
      <c r="K917" s="133"/>
      <c r="T917" s="54"/>
    </row>
    <row r="918" spans="1:20" x14ac:dyDescent="0.35">
      <c r="A918" s="3"/>
      <c r="B918" s="3"/>
      <c r="C918" s="79"/>
      <c r="D918" s="56"/>
      <c r="E918" s="61"/>
      <c r="F918" s="56"/>
      <c r="G918" s="61"/>
      <c r="H918" s="382"/>
      <c r="I918" s="63"/>
      <c r="J918" s="403"/>
      <c r="K918" s="133"/>
      <c r="T918" s="54"/>
    </row>
    <row r="919" spans="1:20" x14ac:dyDescent="0.35">
      <c r="A919" s="3"/>
      <c r="B919" s="3"/>
      <c r="C919" s="79"/>
      <c r="D919" s="56"/>
      <c r="E919" s="61"/>
      <c r="F919" s="56"/>
      <c r="G919" s="61"/>
      <c r="H919" s="382"/>
      <c r="I919" s="63"/>
      <c r="J919" s="403"/>
      <c r="K919" s="133"/>
      <c r="T919" s="54"/>
    </row>
    <row r="920" spans="1:20" x14ac:dyDescent="0.35">
      <c r="A920" s="3"/>
      <c r="B920" s="3"/>
      <c r="C920" s="79"/>
      <c r="D920" s="56"/>
      <c r="E920" s="61"/>
      <c r="F920" s="56"/>
      <c r="G920" s="61"/>
      <c r="H920" s="382"/>
      <c r="I920" s="63"/>
      <c r="J920" s="403"/>
      <c r="K920" s="133"/>
      <c r="T920" s="54"/>
    </row>
    <row r="921" spans="1:20" x14ac:dyDescent="0.35">
      <c r="A921" s="3"/>
      <c r="B921" s="3"/>
      <c r="C921" s="79"/>
      <c r="D921" s="56"/>
      <c r="E921" s="61"/>
      <c r="F921" s="56"/>
      <c r="G921" s="61"/>
      <c r="H921" s="382"/>
      <c r="I921" s="63"/>
      <c r="J921" s="403"/>
      <c r="K921" s="133"/>
      <c r="T921" s="54"/>
    </row>
    <row r="922" spans="1:20" x14ac:dyDescent="0.35">
      <c r="A922" s="3"/>
      <c r="B922" s="3"/>
      <c r="C922" s="79"/>
      <c r="D922" s="56"/>
      <c r="E922" s="61"/>
      <c r="F922" s="56"/>
      <c r="G922" s="61"/>
      <c r="H922" s="382"/>
      <c r="I922" s="63"/>
      <c r="J922" s="403"/>
      <c r="K922" s="133"/>
      <c r="T922" s="54"/>
    </row>
    <row r="923" spans="1:20" x14ac:dyDescent="0.35">
      <c r="A923" s="3"/>
      <c r="B923" s="3"/>
      <c r="C923" s="79"/>
      <c r="D923" s="56"/>
      <c r="E923" s="61"/>
      <c r="F923" s="56"/>
      <c r="G923" s="61"/>
      <c r="H923" s="382"/>
      <c r="I923" s="63"/>
      <c r="J923" s="403"/>
      <c r="K923" s="133"/>
      <c r="T923" s="54"/>
    </row>
    <row r="924" spans="1:20" x14ac:dyDescent="0.35">
      <c r="A924" s="3"/>
      <c r="B924" s="3"/>
      <c r="C924" s="79"/>
      <c r="D924" s="56"/>
      <c r="E924" s="61"/>
      <c r="F924" s="56"/>
      <c r="G924" s="61"/>
      <c r="H924" s="382"/>
      <c r="I924" s="63"/>
      <c r="J924" s="403"/>
      <c r="K924" s="133"/>
      <c r="T924" s="54"/>
    </row>
    <row r="925" spans="1:20" x14ac:dyDescent="0.35">
      <c r="A925" s="3"/>
      <c r="B925" s="3"/>
      <c r="C925" s="79"/>
      <c r="D925" s="56"/>
      <c r="E925" s="61"/>
      <c r="F925" s="56"/>
      <c r="G925" s="61"/>
      <c r="H925" s="382"/>
      <c r="I925" s="63"/>
      <c r="J925" s="403"/>
      <c r="K925" s="133"/>
      <c r="T925" s="54"/>
    </row>
    <row r="926" spans="1:20" x14ac:dyDescent="0.35">
      <c r="A926" s="3"/>
      <c r="B926" s="3"/>
      <c r="C926" s="79"/>
      <c r="D926" s="56"/>
      <c r="E926" s="61"/>
      <c r="F926" s="56"/>
      <c r="G926" s="61"/>
      <c r="H926" s="382"/>
      <c r="I926" s="63"/>
      <c r="J926" s="403"/>
      <c r="K926" s="133"/>
      <c r="T926" s="54"/>
    </row>
    <row r="927" spans="1:20" x14ac:dyDescent="0.35">
      <c r="A927" s="3"/>
      <c r="B927" s="3"/>
      <c r="C927" s="79"/>
      <c r="D927" s="56"/>
      <c r="E927" s="61"/>
      <c r="F927" s="56"/>
      <c r="G927" s="61"/>
      <c r="H927" s="382"/>
      <c r="I927" s="63"/>
      <c r="J927" s="403"/>
      <c r="K927" s="133"/>
      <c r="T927" s="54"/>
    </row>
    <row r="928" spans="1:20" x14ac:dyDescent="0.35">
      <c r="A928" s="3"/>
      <c r="B928" s="3"/>
      <c r="C928" s="79"/>
      <c r="D928" s="56"/>
      <c r="E928" s="61"/>
      <c r="F928" s="56"/>
      <c r="G928" s="61"/>
      <c r="H928" s="382"/>
      <c r="I928" s="63"/>
      <c r="J928" s="403"/>
      <c r="K928" s="133"/>
      <c r="T928" s="54"/>
    </row>
    <row r="929" spans="1:20" x14ac:dyDescent="0.35">
      <c r="A929" s="3"/>
      <c r="B929" s="3"/>
      <c r="C929" s="79"/>
      <c r="D929" s="56"/>
      <c r="E929" s="61"/>
      <c r="F929" s="56"/>
      <c r="G929" s="61"/>
      <c r="H929" s="382"/>
      <c r="I929" s="63"/>
      <c r="J929" s="403"/>
      <c r="K929" s="133"/>
      <c r="T929" s="54"/>
    </row>
    <row r="930" spans="1:20" x14ac:dyDescent="0.35">
      <c r="A930" s="3"/>
      <c r="B930" s="3"/>
      <c r="C930" s="79"/>
      <c r="D930" s="56"/>
      <c r="E930" s="61"/>
      <c r="F930" s="56"/>
      <c r="G930" s="61"/>
      <c r="H930" s="382"/>
      <c r="I930" s="63"/>
      <c r="J930" s="403"/>
      <c r="K930" s="133"/>
      <c r="T930" s="54"/>
    </row>
    <row r="931" spans="1:20" x14ac:dyDescent="0.35">
      <c r="A931" s="3"/>
      <c r="B931" s="3"/>
      <c r="C931" s="79"/>
      <c r="D931" s="56"/>
      <c r="E931" s="61"/>
      <c r="F931" s="56"/>
      <c r="G931" s="61"/>
      <c r="H931" s="382"/>
      <c r="I931" s="63"/>
      <c r="J931" s="403"/>
      <c r="K931" s="133"/>
      <c r="T931" s="54"/>
    </row>
    <row r="932" spans="1:20" x14ac:dyDescent="0.35">
      <c r="A932" s="3"/>
      <c r="B932" s="3"/>
      <c r="C932" s="79"/>
      <c r="D932" s="56"/>
      <c r="E932" s="61"/>
      <c r="F932" s="56"/>
      <c r="G932" s="61"/>
      <c r="H932" s="382"/>
      <c r="I932" s="63"/>
      <c r="J932" s="403"/>
      <c r="K932" s="133"/>
      <c r="T932" s="54"/>
    </row>
    <row r="933" spans="1:20" x14ac:dyDescent="0.35">
      <c r="A933" s="3"/>
      <c r="B933" s="3"/>
      <c r="C933" s="79"/>
      <c r="D933" s="56"/>
      <c r="E933" s="61"/>
      <c r="F933" s="56"/>
      <c r="G933" s="61"/>
      <c r="H933" s="382"/>
      <c r="I933" s="63"/>
      <c r="J933" s="403"/>
      <c r="K933" s="133"/>
      <c r="T933" s="54"/>
    </row>
    <row r="934" spans="1:20" x14ac:dyDescent="0.35">
      <c r="A934" s="3"/>
      <c r="B934" s="3"/>
      <c r="C934" s="79"/>
      <c r="D934" s="56"/>
      <c r="E934" s="61"/>
      <c r="F934" s="56"/>
      <c r="G934" s="61"/>
      <c r="H934" s="382"/>
      <c r="I934" s="63"/>
      <c r="J934" s="403"/>
      <c r="K934" s="133"/>
      <c r="T934" s="54"/>
    </row>
    <row r="935" spans="1:20" x14ac:dyDescent="0.35">
      <c r="A935" s="3"/>
      <c r="B935" s="3"/>
      <c r="C935" s="79"/>
      <c r="D935" s="56"/>
      <c r="E935" s="61"/>
      <c r="F935" s="56"/>
      <c r="G935" s="61"/>
      <c r="H935" s="382"/>
      <c r="I935" s="63"/>
      <c r="J935" s="403"/>
      <c r="K935" s="133"/>
      <c r="T935" s="54"/>
    </row>
    <row r="936" spans="1:20" x14ac:dyDescent="0.35">
      <c r="A936" s="3"/>
      <c r="B936" s="3"/>
      <c r="C936" s="79"/>
      <c r="D936" s="56"/>
      <c r="E936" s="61"/>
      <c r="F936" s="56"/>
      <c r="G936" s="61"/>
      <c r="H936" s="382"/>
      <c r="I936" s="63"/>
      <c r="J936" s="403"/>
      <c r="K936" s="133"/>
      <c r="T936" s="54"/>
    </row>
    <row r="937" spans="1:20" x14ac:dyDescent="0.35">
      <c r="A937" s="3"/>
      <c r="B937" s="3"/>
      <c r="C937" s="79"/>
      <c r="D937" s="56"/>
      <c r="E937" s="61"/>
      <c r="F937" s="56"/>
      <c r="G937" s="61"/>
      <c r="H937" s="382"/>
      <c r="I937" s="63"/>
      <c r="J937" s="403"/>
      <c r="K937" s="133"/>
      <c r="T937" s="54"/>
    </row>
    <row r="938" spans="1:20" x14ac:dyDescent="0.35">
      <c r="A938" s="3"/>
      <c r="B938" s="3"/>
      <c r="C938" s="79"/>
      <c r="D938" s="56"/>
      <c r="E938" s="61"/>
      <c r="F938" s="56"/>
      <c r="G938" s="61"/>
      <c r="H938" s="382"/>
      <c r="I938" s="63"/>
      <c r="J938" s="403"/>
      <c r="K938" s="133"/>
      <c r="T938" s="54"/>
    </row>
    <row r="939" spans="1:20" x14ac:dyDescent="0.35">
      <c r="A939" s="3"/>
      <c r="B939" s="3"/>
      <c r="C939" s="79"/>
      <c r="D939" s="56"/>
      <c r="E939" s="61"/>
      <c r="F939" s="56"/>
      <c r="G939" s="61"/>
      <c r="H939" s="382"/>
      <c r="I939" s="63"/>
      <c r="J939" s="403"/>
      <c r="K939" s="133"/>
      <c r="T939" s="54"/>
    </row>
    <row r="940" spans="1:20" x14ac:dyDescent="0.35">
      <c r="A940" s="3"/>
      <c r="B940" s="3"/>
      <c r="C940" s="79"/>
      <c r="D940" s="56"/>
      <c r="E940" s="61"/>
      <c r="F940" s="56"/>
      <c r="G940" s="61"/>
      <c r="H940" s="382"/>
      <c r="I940" s="63"/>
      <c r="J940" s="403"/>
      <c r="K940" s="133"/>
      <c r="T940" s="54"/>
    </row>
    <row r="941" spans="1:20" x14ac:dyDescent="0.35">
      <c r="A941" s="3"/>
      <c r="B941" s="3"/>
      <c r="C941" s="79"/>
      <c r="D941" s="56"/>
      <c r="E941" s="61"/>
      <c r="F941" s="56"/>
      <c r="G941" s="61"/>
      <c r="H941" s="382"/>
      <c r="I941" s="63"/>
      <c r="J941" s="403"/>
      <c r="K941" s="133"/>
      <c r="T941" s="54"/>
    </row>
    <row r="942" spans="1:20" x14ac:dyDescent="0.35">
      <c r="A942" s="3"/>
      <c r="B942" s="3"/>
      <c r="C942" s="79"/>
      <c r="D942" s="56"/>
      <c r="E942" s="61"/>
      <c r="F942" s="56"/>
      <c r="G942" s="61"/>
      <c r="H942" s="382"/>
      <c r="I942" s="63"/>
      <c r="J942" s="403"/>
      <c r="K942" s="133"/>
      <c r="T942" s="54"/>
    </row>
    <row r="943" spans="1:20" x14ac:dyDescent="0.35">
      <c r="A943" s="3"/>
      <c r="B943" s="3"/>
      <c r="C943" s="79"/>
      <c r="D943" s="56"/>
      <c r="E943" s="61"/>
      <c r="F943" s="56"/>
      <c r="G943" s="61"/>
      <c r="H943" s="382"/>
      <c r="I943" s="63"/>
      <c r="J943" s="403"/>
      <c r="K943" s="133"/>
      <c r="T943" s="54"/>
    </row>
    <row r="944" spans="1:20" x14ac:dyDescent="0.35">
      <c r="A944" s="3"/>
      <c r="B944" s="3"/>
      <c r="C944" s="79"/>
      <c r="D944" s="56"/>
      <c r="E944" s="61"/>
      <c r="F944" s="56"/>
      <c r="G944" s="61"/>
      <c r="H944" s="382"/>
      <c r="I944" s="63"/>
      <c r="J944" s="403"/>
      <c r="K944" s="133"/>
      <c r="T944" s="54"/>
    </row>
    <row r="945" spans="1:20" x14ac:dyDescent="0.35">
      <c r="A945" s="3"/>
      <c r="B945" s="3"/>
      <c r="C945" s="79"/>
      <c r="D945" s="56"/>
      <c r="E945" s="61"/>
      <c r="F945" s="56"/>
      <c r="G945" s="61"/>
      <c r="H945" s="382"/>
      <c r="I945" s="63"/>
      <c r="J945" s="403"/>
      <c r="K945" s="133"/>
      <c r="T945" s="54"/>
    </row>
    <row r="946" spans="1:20" x14ac:dyDescent="0.35">
      <c r="A946" s="3"/>
      <c r="B946" s="3"/>
      <c r="C946" s="79"/>
      <c r="D946" s="56"/>
      <c r="E946" s="61"/>
      <c r="F946" s="56"/>
      <c r="G946" s="61"/>
      <c r="H946" s="382"/>
      <c r="I946" s="63"/>
      <c r="J946" s="403"/>
      <c r="K946" s="133"/>
      <c r="T946" s="54"/>
    </row>
    <row r="947" spans="1:20" x14ac:dyDescent="0.35">
      <c r="A947" s="3"/>
      <c r="B947" s="3"/>
      <c r="C947" s="79"/>
      <c r="D947" s="56"/>
      <c r="E947" s="61"/>
      <c r="F947" s="56"/>
      <c r="G947" s="61"/>
      <c r="H947" s="382"/>
      <c r="I947" s="63"/>
      <c r="J947" s="403"/>
      <c r="K947" s="133"/>
      <c r="T947" s="54"/>
    </row>
    <row r="948" spans="1:20" x14ac:dyDescent="0.35">
      <c r="A948" s="3"/>
      <c r="B948" s="3"/>
      <c r="C948" s="79"/>
      <c r="D948" s="56"/>
      <c r="E948" s="61"/>
      <c r="F948" s="56"/>
      <c r="G948" s="61"/>
      <c r="H948" s="382"/>
      <c r="I948" s="63"/>
      <c r="J948" s="403"/>
      <c r="K948" s="133"/>
      <c r="T948" s="54"/>
    </row>
    <row r="949" spans="1:20" x14ac:dyDescent="0.35">
      <c r="A949" s="3"/>
      <c r="B949" s="3"/>
      <c r="C949" s="79"/>
      <c r="D949" s="56"/>
      <c r="E949" s="61"/>
      <c r="F949" s="56"/>
      <c r="G949" s="61"/>
      <c r="H949" s="382"/>
      <c r="I949" s="63"/>
      <c r="J949" s="403"/>
      <c r="K949" s="133"/>
      <c r="T949" s="54"/>
    </row>
    <row r="950" spans="1:20" x14ac:dyDescent="0.35">
      <c r="A950" s="3"/>
      <c r="B950" s="3"/>
      <c r="C950" s="79"/>
      <c r="D950" s="56"/>
      <c r="E950" s="61"/>
      <c r="F950" s="56"/>
      <c r="G950" s="61"/>
      <c r="H950" s="382"/>
      <c r="I950" s="63"/>
      <c r="J950" s="403"/>
      <c r="K950" s="133"/>
      <c r="T950" s="54"/>
    </row>
    <row r="951" spans="1:20" x14ac:dyDescent="0.35">
      <c r="A951" s="3"/>
      <c r="B951" s="3"/>
      <c r="C951" s="79"/>
      <c r="D951" s="56"/>
      <c r="E951" s="61"/>
      <c r="F951" s="56"/>
      <c r="G951" s="61"/>
      <c r="H951" s="382"/>
      <c r="I951" s="63"/>
      <c r="J951" s="403"/>
      <c r="K951" s="133"/>
      <c r="T951" s="54"/>
    </row>
    <row r="952" spans="1:20" x14ac:dyDescent="0.35">
      <c r="A952" s="3"/>
      <c r="B952" s="3"/>
      <c r="C952" s="79"/>
      <c r="D952" s="56"/>
      <c r="E952" s="61"/>
      <c r="F952" s="56"/>
      <c r="G952" s="61"/>
      <c r="H952" s="382"/>
      <c r="I952" s="63"/>
      <c r="J952" s="403"/>
      <c r="K952" s="133"/>
      <c r="T952" s="54"/>
    </row>
    <row r="953" spans="1:20" x14ac:dyDescent="0.35">
      <c r="A953" s="3"/>
      <c r="B953" s="3"/>
      <c r="C953" s="79"/>
      <c r="D953" s="56"/>
      <c r="E953" s="61"/>
      <c r="F953" s="56"/>
      <c r="G953" s="61"/>
      <c r="H953" s="382"/>
      <c r="I953" s="63"/>
      <c r="J953" s="403"/>
      <c r="K953" s="133"/>
      <c r="T953" s="54"/>
    </row>
    <row r="954" spans="1:20" x14ac:dyDescent="0.35">
      <c r="A954" s="3"/>
      <c r="B954" s="3"/>
      <c r="C954" s="79"/>
      <c r="D954" s="56"/>
      <c r="E954" s="61"/>
      <c r="F954" s="56"/>
      <c r="G954" s="61"/>
      <c r="H954" s="382"/>
      <c r="I954" s="63"/>
      <c r="J954" s="403"/>
      <c r="K954" s="133"/>
      <c r="T954" s="54"/>
    </row>
    <row r="955" spans="1:20" x14ac:dyDescent="0.35">
      <c r="A955" s="3"/>
      <c r="B955" s="3"/>
      <c r="C955" s="79"/>
      <c r="D955" s="56"/>
      <c r="E955" s="61"/>
      <c r="F955" s="56"/>
      <c r="G955" s="61"/>
      <c r="H955" s="382"/>
      <c r="I955" s="63"/>
      <c r="J955" s="403"/>
      <c r="K955" s="133"/>
      <c r="T955" s="54"/>
    </row>
    <row r="956" spans="1:20" x14ac:dyDescent="0.35">
      <c r="A956" s="3"/>
      <c r="B956" s="3"/>
      <c r="C956" s="79"/>
      <c r="D956" s="56"/>
      <c r="E956" s="61"/>
      <c r="F956" s="56"/>
      <c r="G956" s="61"/>
      <c r="H956" s="382"/>
      <c r="I956" s="63"/>
      <c r="J956" s="403"/>
      <c r="K956" s="133"/>
      <c r="T956" s="54"/>
    </row>
    <row r="957" spans="1:20" x14ac:dyDescent="0.35">
      <c r="A957" s="3"/>
      <c r="B957" s="3"/>
      <c r="C957" s="79"/>
      <c r="D957" s="56"/>
      <c r="E957" s="61"/>
      <c r="F957" s="56"/>
      <c r="G957" s="61"/>
      <c r="H957" s="382"/>
      <c r="I957" s="63"/>
      <c r="J957" s="403"/>
      <c r="K957" s="133"/>
      <c r="T957" s="54"/>
    </row>
    <row r="958" spans="1:20" x14ac:dyDescent="0.35">
      <c r="A958" s="3"/>
      <c r="B958" s="3"/>
      <c r="C958" s="79"/>
      <c r="D958" s="56"/>
      <c r="E958" s="61"/>
      <c r="F958" s="56"/>
      <c r="G958" s="61"/>
      <c r="H958" s="382"/>
      <c r="I958" s="63"/>
      <c r="J958" s="403"/>
      <c r="K958" s="133"/>
      <c r="T958" s="54"/>
    </row>
    <row r="959" spans="1:20" x14ac:dyDescent="0.35">
      <c r="A959" s="3"/>
      <c r="B959" s="3"/>
      <c r="C959" s="79"/>
      <c r="D959" s="56"/>
      <c r="E959" s="61"/>
      <c r="F959" s="56"/>
      <c r="G959" s="61"/>
      <c r="H959" s="382"/>
      <c r="I959" s="63"/>
      <c r="J959" s="403"/>
      <c r="K959" s="133"/>
      <c r="T959" s="54"/>
    </row>
    <row r="960" spans="1:20" x14ac:dyDescent="0.35">
      <c r="A960" s="3"/>
      <c r="B960" s="3"/>
      <c r="C960" s="79"/>
      <c r="D960" s="56"/>
      <c r="E960" s="61"/>
      <c r="F960" s="56"/>
      <c r="G960" s="61"/>
      <c r="H960" s="382"/>
      <c r="I960" s="63"/>
      <c r="J960" s="403"/>
      <c r="K960" s="133"/>
      <c r="T960" s="54"/>
    </row>
    <row r="961" spans="1:20" x14ac:dyDescent="0.35">
      <c r="A961" s="3"/>
      <c r="B961" s="3"/>
      <c r="C961" s="79"/>
      <c r="D961" s="56"/>
      <c r="E961" s="61"/>
      <c r="F961" s="56"/>
      <c r="G961" s="61"/>
      <c r="H961" s="382"/>
      <c r="I961" s="63"/>
      <c r="J961" s="403"/>
      <c r="K961" s="133"/>
      <c r="T961" s="54"/>
    </row>
    <row r="962" spans="1:20" x14ac:dyDescent="0.35">
      <c r="A962" s="3"/>
      <c r="B962" s="3"/>
      <c r="C962" s="79"/>
      <c r="D962" s="56"/>
      <c r="E962" s="61"/>
      <c r="F962" s="56"/>
      <c r="G962" s="61"/>
      <c r="H962" s="382"/>
      <c r="I962" s="63"/>
      <c r="J962" s="403"/>
      <c r="K962" s="133"/>
      <c r="T962" s="54"/>
    </row>
    <row r="963" spans="1:20" x14ac:dyDescent="0.35">
      <c r="A963" s="3"/>
      <c r="B963" s="3"/>
      <c r="C963" s="79"/>
      <c r="D963" s="56"/>
      <c r="E963" s="61"/>
      <c r="F963" s="56"/>
      <c r="G963" s="61"/>
      <c r="H963" s="382"/>
      <c r="I963" s="63"/>
      <c r="J963" s="403"/>
      <c r="K963" s="133"/>
      <c r="T963" s="54"/>
    </row>
    <row r="964" spans="1:20" x14ac:dyDescent="0.35">
      <c r="A964" s="3"/>
      <c r="B964" s="3"/>
      <c r="C964" s="79"/>
      <c r="D964" s="56"/>
      <c r="E964" s="61"/>
      <c r="F964" s="56"/>
      <c r="G964" s="61"/>
      <c r="H964" s="382"/>
      <c r="I964" s="63"/>
      <c r="J964" s="403"/>
      <c r="K964" s="133"/>
      <c r="T964" s="54"/>
    </row>
    <row r="965" spans="1:20" x14ac:dyDescent="0.35">
      <c r="A965" s="3"/>
      <c r="B965" s="3"/>
      <c r="C965" s="79"/>
      <c r="D965" s="56"/>
      <c r="E965" s="61"/>
      <c r="F965" s="56"/>
      <c r="G965" s="61"/>
      <c r="H965" s="382"/>
      <c r="I965" s="63"/>
      <c r="J965" s="403"/>
      <c r="K965" s="133"/>
      <c r="T965" s="54"/>
    </row>
    <row r="966" spans="1:20" x14ac:dyDescent="0.35">
      <c r="A966" s="3"/>
      <c r="B966" s="3"/>
      <c r="C966" s="79"/>
      <c r="D966" s="56"/>
      <c r="E966" s="61"/>
      <c r="F966" s="56"/>
      <c r="G966" s="61"/>
      <c r="H966" s="382"/>
      <c r="I966" s="63"/>
      <c r="J966" s="403"/>
      <c r="K966" s="133"/>
      <c r="T966" s="54"/>
    </row>
    <row r="967" spans="1:20" x14ac:dyDescent="0.35">
      <c r="A967" s="3"/>
      <c r="B967" s="3"/>
      <c r="C967" s="79"/>
      <c r="D967" s="56"/>
      <c r="E967" s="61"/>
      <c r="F967" s="56"/>
      <c r="G967" s="61"/>
      <c r="H967" s="382"/>
      <c r="I967" s="63"/>
      <c r="J967" s="403"/>
      <c r="K967" s="133"/>
      <c r="T967" s="54"/>
    </row>
    <row r="968" spans="1:20" x14ac:dyDescent="0.35">
      <c r="A968" s="3"/>
      <c r="B968" s="3"/>
      <c r="C968" s="79"/>
      <c r="D968" s="56"/>
      <c r="E968" s="61"/>
      <c r="F968" s="56"/>
      <c r="G968" s="61"/>
      <c r="H968" s="382"/>
      <c r="I968" s="63"/>
      <c r="J968" s="403"/>
      <c r="K968" s="133"/>
      <c r="T968" s="54"/>
    </row>
    <row r="969" spans="1:20" x14ac:dyDescent="0.35">
      <c r="A969" s="3"/>
      <c r="B969" s="3"/>
      <c r="C969" s="79"/>
      <c r="D969" s="56"/>
      <c r="E969" s="61"/>
      <c r="F969" s="56"/>
      <c r="G969" s="61"/>
      <c r="H969" s="382"/>
      <c r="I969" s="63"/>
      <c r="J969" s="403"/>
      <c r="K969" s="133"/>
      <c r="T969" s="54"/>
    </row>
    <row r="970" spans="1:20" x14ac:dyDescent="0.35">
      <c r="A970" s="3"/>
      <c r="B970" s="3"/>
      <c r="C970" s="79"/>
      <c r="D970" s="56"/>
      <c r="E970" s="61"/>
      <c r="F970" s="56"/>
      <c r="G970" s="61"/>
      <c r="H970" s="382"/>
      <c r="I970" s="63"/>
      <c r="J970" s="403"/>
      <c r="K970" s="133"/>
      <c r="T970" s="54"/>
    </row>
    <row r="971" spans="1:20" x14ac:dyDescent="0.35">
      <c r="A971" s="3"/>
      <c r="B971" s="3"/>
      <c r="C971" s="79"/>
      <c r="D971" s="56"/>
      <c r="E971" s="61"/>
      <c r="F971" s="56"/>
      <c r="G971" s="61"/>
      <c r="H971" s="382"/>
      <c r="I971" s="63"/>
      <c r="J971" s="403"/>
      <c r="K971" s="133"/>
      <c r="T971" s="54"/>
    </row>
    <row r="972" spans="1:20" x14ac:dyDescent="0.35">
      <c r="A972" s="3"/>
      <c r="B972" s="3"/>
      <c r="C972" s="79"/>
      <c r="D972" s="56"/>
      <c r="E972" s="61"/>
      <c r="F972" s="56"/>
      <c r="G972" s="61"/>
      <c r="H972" s="382"/>
      <c r="I972" s="63"/>
      <c r="J972" s="403"/>
      <c r="K972" s="133"/>
      <c r="T972" s="54"/>
    </row>
    <row r="973" spans="1:20" x14ac:dyDescent="0.35">
      <c r="A973" s="3"/>
      <c r="B973" s="3"/>
      <c r="C973" s="79"/>
      <c r="D973" s="56"/>
      <c r="E973" s="61"/>
      <c r="F973" s="56"/>
      <c r="G973" s="61"/>
      <c r="H973" s="382"/>
      <c r="I973" s="63"/>
      <c r="J973" s="403"/>
      <c r="K973" s="133"/>
      <c r="T973" s="54"/>
    </row>
    <row r="974" spans="1:20" x14ac:dyDescent="0.35">
      <c r="A974" s="3"/>
      <c r="B974" s="3"/>
      <c r="C974" s="79"/>
      <c r="D974" s="56"/>
      <c r="E974" s="61"/>
      <c r="F974" s="56"/>
      <c r="G974" s="61"/>
      <c r="H974" s="382"/>
      <c r="I974" s="63"/>
      <c r="J974" s="403"/>
      <c r="K974" s="133"/>
      <c r="T974" s="54"/>
    </row>
    <row r="975" spans="1:20" x14ac:dyDescent="0.35">
      <c r="A975" s="3"/>
      <c r="B975" s="3"/>
      <c r="C975" s="79"/>
      <c r="D975" s="56"/>
      <c r="E975" s="61"/>
      <c r="F975" s="56"/>
      <c r="G975" s="61"/>
      <c r="H975" s="382"/>
      <c r="I975" s="63"/>
      <c r="J975" s="403"/>
      <c r="K975" s="133"/>
      <c r="T975" s="54"/>
    </row>
    <row r="976" spans="1:20" x14ac:dyDescent="0.35">
      <c r="A976" s="3"/>
      <c r="B976" s="3"/>
      <c r="C976" s="79"/>
      <c r="D976" s="56"/>
      <c r="E976" s="61"/>
      <c r="F976" s="56"/>
      <c r="G976" s="61"/>
      <c r="H976" s="382"/>
      <c r="I976" s="63"/>
      <c r="J976" s="403"/>
      <c r="K976" s="133"/>
      <c r="T976" s="54"/>
    </row>
    <row r="977" spans="1:20" x14ac:dyDescent="0.35">
      <c r="A977" s="3"/>
      <c r="B977" s="3"/>
      <c r="C977" s="79"/>
      <c r="D977" s="56"/>
      <c r="E977" s="61"/>
      <c r="F977" s="56"/>
      <c r="G977" s="61"/>
      <c r="H977" s="382"/>
      <c r="I977" s="63"/>
      <c r="J977" s="403"/>
      <c r="K977" s="133"/>
      <c r="T977" s="54"/>
    </row>
    <row r="978" spans="1:20" x14ac:dyDescent="0.35">
      <c r="A978" s="3"/>
      <c r="B978" s="3"/>
      <c r="C978" s="79"/>
      <c r="D978" s="56"/>
      <c r="E978" s="61"/>
      <c r="F978" s="56"/>
      <c r="G978" s="61"/>
      <c r="H978" s="382"/>
      <c r="I978" s="63"/>
      <c r="J978" s="403"/>
      <c r="K978" s="133"/>
      <c r="T978" s="54"/>
    </row>
    <row r="979" spans="1:20" x14ac:dyDescent="0.35">
      <c r="A979" s="3"/>
      <c r="B979" s="3"/>
      <c r="C979" s="79"/>
      <c r="D979" s="56"/>
      <c r="E979" s="61"/>
      <c r="F979" s="56"/>
      <c r="G979" s="61"/>
      <c r="H979" s="382"/>
      <c r="I979" s="63"/>
      <c r="J979" s="403"/>
      <c r="K979" s="133"/>
      <c r="T979" s="54"/>
    </row>
    <row r="980" spans="1:20" x14ac:dyDescent="0.35">
      <c r="A980" s="3"/>
      <c r="B980" s="3"/>
      <c r="C980" s="79"/>
      <c r="D980" s="56"/>
      <c r="E980" s="61"/>
      <c r="F980" s="56"/>
      <c r="G980" s="61"/>
      <c r="H980" s="382"/>
      <c r="I980" s="63"/>
      <c r="J980" s="403"/>
      <c r="K980" s="133"/>
      <c r="T980" s="54"/>
    </row>
    <row r="981" spans="1:20" x14ac:dyDescent="0.35">
      <c r="A981" s="3"/>
      <c r="B981" s="3"/>
      <c r="C981" s="79"/>
      <c r="D981" s="56"/>
      <c r="E981" s="61"/>
      <c r="F981" s="56"/>
      <c r="G981" s="61"/>
      <c r="H981" s="382"/>
      <c r="I981" s="63"/>
      <c r="J981" s="403"/>
      <c r="K981" s="133"/>
      <c r="T981" s="54"/>
    </row>
    <row r="982" spans="1:20" x14ac:dyDescent="0.35">
      <c r="A982" s="3"/>
      <c r="B982" s="3"/>
      <c r="C982" s="79"/>
      <c r="D982" s="56"/>
      <c r="E982" s="61"/>
      <c r="F982" s="56"/>
      <c r="G982" s="61"/>
      <c r="H982" s="382"/>
      <c r="I982" s="63"/>
      <c r="J982" s="403"/>
      <c r="K982" s="133"/>
      <c r="T982" s="54"/>
    </row>
    <row r="983" spans="1:20" x14ac:dyDescent="0.35">
      <c r="A983" s="3"/>
      <c r="B983" s="3"/>
      <c r="C983" s="79"/>
      <c r="D983" s="56"/>
      <c r="E983" s="61"/>
      <c r="F983" s="56"/>
      <c r="G983" s="61"/>
      <c r="H983" s="382"/>
      <c r="I983" s="63"/>
      <c r="J983" s="403"/>
      <c r="K983" s="133"/>
      <c r="T983" s="54"/>
    </row>
    <row r="984" spans="1:20" x14ac:dyDescent="0.35">
      <c r="A984" s="3"/>
      <c r="B984" s="3"/>
      <c r="C984" s="79"/>
      <c r="D984" s="56"/>
      <c r="E984" s="61"/>
      <c r="F984" s="56"/>
      <c r="G984" s="61"/>
      <c r="H984" s="382"/>
      <c r="I984" s="63"/>
      <c r="J984" s="403"/>
      <c r="K984" s="133"/>
      <c r="T984" s="54"/>
    </row>
    <row r="985" spans="1:20" x14ac:dyDescent="0.35">
      <c r="A985" s="3"/>
      <c r="B985" s="3"/>
      <c r="C985" s="79"/>
      <c r="D985" s="56"/>
      <c r="E985" s="61"/>
      <c r="F985" s="56"/>
      <c r="G985" s="61"/>
      <c r="H985" s="382"/>
      <c r="I985" s="63"/>
      <c r="J985" s="403"/>
      <c r="K985" s="133"/>
      <c r="T985" s="54"/>
    </row>
    <row r="986" spans="1:20" x14ac:dyDescent="0.35">
      <c r="A986" s="3"/>
      <c r="B986" s="3"/>
      <c r="C986" s="79"/>
      <c r="D986" s="56"/>
      <c r="E986" s="61"/>
      <c r="F986" s="56"/>
      <c r="G986" s="61"/>
      <c r="H986" s="382"/>
      <c r="I986" s="63"/>
      <c r="J986" s="403"/>
      <c r="K986" s="133"/>
      <c r="T986" s="54"/>
    </row>
    <row r="987" spans="1:20" x14ac:dyDescent="0.35">
      <c r="A987" s="3"/>
      <c r="B987" s="3"/>
      <c r="C987" s="79"/>
      <c r="D987" s="56"/>
      <c r="E987" s="61"/>
      <c r="F987" s="56"/>
      <c r="G987" s="61"/>
      <c r="H987" s="382"/>
      <c r="I987" s="63"/>
      <c r="J987" s="403"/>
      <c r="K987" s="133"/>
      <c r="T987" s="54"/>
    </row>
    <row r="988" spans="1:20" x14ac:dyDescent="0.35">
      <c r="A988" s="3"/>
      <c r="B988" s="3"/>
      <c r="C988" s="79"/>
      <c r="D988" s="56"/>
      <c r="E988" s="61"/>
      <c r="F988" s="56"/>
      <c r="G988" s="61"/>
      <c r="H988" s="382"/>
      <c r="I988" s="63"/>
      <c r="J988" s="403"/>
      <c r="K988" s="133"/>
      <c r="T988" s="54"/>
    </row>
    <row r="989" spans="1:20" x14ac:dyDescent="0.35">
      <c r="A989" s="3"/>
      <c r="B989" s="3"/>
      <c r="C989" s="79"/>
      <c r="D989" s="56"/>
      <c r="E989" s="61"/>
      <c r="F989" s="56"/>
      <c r="G989" s="61"/>
      <c r="H989" s="382"/>
      <c r="I989" s="63"/>
      <c r="J989" s="403"/>
      <c r="K989" s="133"/>
      <c r="T989" s="54"/>
    </row>
    <row r="990" spans="1:20" x14ac:dyDescent="0.35">
      <c r="A990" s="3"/>
      <c r="B990" s="3"/>
      <c r="C990" s="79"/>
      <c r="D990" s="56"/>
      <c r="E990" s="61"/>
      <c r="F990" s="56"/>
      <c r="G990" s="61"/>
      <c r="H990" s="382"/>
      <c r="I990" s="63"/>
      <c r="J990" s="403"/>
      <c r="K990" s="133"/>
      <c r="T990" s="54"/>
    </row>
    <row r="991" spans="1:20" x14ac:dyDescent="0.35">
      <c r="A991" s="3"/>
      <c r="B991" s="3"/>
      <c r="C991" s="79"/>
      <c r="D991" s="56"/>
      <c r="E991" s="61"/>
      <c r="F991" s="56"/>
      <c r="G991" s="61"/>
      <c r="H991" s="382"/>
      <c r="I991" s="63"/>
      <c r="J991" s="403"/>
      <c r="K991" s="133"/>
      <c r="T991" s="54"/>
    </row>
    <row r="992" spans="1:20" x14ac:dyDescent="0.35">
      <c r="A992" s="3"/>
      <c r="B992" s="3"/>
      <c r="C992" s="79"/>
      <c r="D992" s="56"/>
      <c r="E992" s="61"/>
      <c r="F992" s="56"/>
      <c r="G992" s="61"/>
      <c r="H992" s="382"/>
      <c r="I992" s="63"/>
      <c r="J992" s="403"/>
      <c r="K992" s="133"/>
      <c r="T992" s="54"/>
    </row>
    <row r="993" spans="1:20" x14ac:dyDescent="0.35">
      <c r="A993" s="3"/>
      <c r="B993" s="3"/>
      <c r="C993" s="79"/>
      <c r="D993" s="56"/>
      <c r="E993" s="61"/>
      <c r="F993" s="56"/>
      <c r="G993" s="61"/>
      <c r="H993" s="382"/>
      <c r="I993" s="63"/>
      <c r="J993" s="403"/>
      <c r="K993" s="133"/>
      <c r="T993" s="54"/>
    </row>
    <row r="994" spans="1:20" x14ac:dyDescent="0.35">
      <c r="A994" s="3"/>
      <c r="B994" s="3"/>
      <c r="C994" s="79"/>
      <c r="D994" s="56"/>
      <c r="E994" s="61"/>
      <c r="F994" s="56"/>
      <c r="G994" s="61"/>
      <c r="H994" s="382"/>
      <c r="I994" s="63"/>
      <c r="J994" s="403"/>
      <c r="K994" s="133"/>
      <c r="T994" s="54"/>
    </row>
    <row r="995" spans="1:20" x14ac:dyDescent="0.35">
      <c r="A995" s="3"/>
      <c r="B995" s="3"/>
      <c r="C995" s="79"/>
      <c r="D995" s="56"/>
      <c r="E995" s="61"/>
      <c r="F995" s="56"/>
      <c r="G995" s="61"/>
      <c r="H995" s="382"/>
      <c r="I995" s="63"/>
      <c r="J995" s="403"/>
      <c r="K995" s="133"/>
      <c r="T995" s="54"/>
    </row>
    <row r="996" spans="1:20" x14ac:dyDescent="0.35">
      <c r="A996" s="3"/>
      <c r="B996" s="3"/>
      <c r="C996" s="79"/>
      <c r="D996" s="56"/>
      <c r="E996" s="61"/>
      <c r="F996" s="56"/>
      <c r="G996" s="61"/>
      <c r="H996" s="382"/>
      <c r="I996" s="63"/>
      <c r="J996" s="403"/>
      <c r="K996" s="133"/>
      <c r="T996" s="54"/>
    </row>
    <row r="997" spans="1:20" x14ac:dyDescent="0.35">
      <c r="A997" s="3"/>
      <c r="B997" s="3"/>
      <c r="C997" s="79"/>
      <c r="D997" s="56"/>
      <c r="E997" s="61"/>
      <c r="F997" s="56"/>
      <c r="G997" s="61"/>
      <c r="H997" s="382"/>
      <c r="I997" s="63"/>
      <c r="J997" s="403"/>
      <c r="K997" s="133"/>
      <c r="T997" s="54"/>
    </row>
    <row r="998" spans="1:20" x14ac:dyDescent="0.35">
      <c r="A998" s="3"/>
      <c r="B998" s="3"/>
      <c r="C998" s="79"/>
      <c r="D998" s="56"/>
      <c r="E998" s="61"/>
      <c r="F998" s="56"/>
      <c r="G998" s="61"/>
      <c r="H998" s="382"/>
      <c r="I998" s="63"/>
      <c r="J998" s="403"/>
      <c r="K998" s="133"/>
      <c r="T998" s="54"/>
    </row>
    <row r="999" spans="1:20" x14ac:dyDescent="0.35">
      <c r="A999" s="3"/>
      <c r="B999" s="3"/>
      <c r="C999" s="79"/>
      <c r="D999" s="56"/>
      <c r="E999" s="61"/>
      <c r="F999" s="56"/>
      <c r="G999" s="61"/>
      <c r="H999" s="382"/>
      <c r="I999" s="63"/>
      <c r="J999" s="403"/>
      <c r="K999" s="133"/>
      <c r="T999" s="54"/>
    </row>
    <row r="1000" spans="1:20" x14ac:dyDescent="0.35">
      <c r="A1000" s="3"/>
      <c r="B1000" s="3"/>
      <c r="C1000" s="79"/>
      <c r="D1000" s="56"/>
      <c r="E1000" s="61"/>
      <c r="F1000" s="56"/>
      <c r="G1000" s="61"/>
      <c r="H1000" s="382"/>
      <c r="I1000" s="63"/>
      <c r="J1000" s="403"/>
      <c r="K1000" s="133"/>
      <c r="T1000" s="54"/>
    </row>
    <row r="1001" spans="1:20" x14ac:dyDescent="0.35">
      <c r="A1001" s="3"/>
      <c r="B1001" s="3"/>
      <c r="C1001" s="79"/>
      <c r="D1001" s="56"/>
      <c r="E1001" s="61"/>
      <c r="F1001" s="56"/>
      <c r="G1001" s="61"/>
      <c r="H1001" s="382"/>
      <c r="I1001" s="63"/>
      <c r="J1001" s="403"/>
      <c r="K1001" s="133"/>
      <c r="T1001" s="54"/>
    </row>
    <row r="1002" spans="1:20" x14ac:dyDescent="0.35">
      <c r="A1002" s="3"/>
      <c r="B1002" s="3"/>
      <c r="C1002" s="79"/>
      <c r="D1002" s="56"/>
      <c r="E1002" s="61"/>
      <c r="F1002" s="56"/>
      <c r="G1002" s="61"/>
      <c r="H1002" s="382"/>
      <c r="I1002" s="63"/>
      <c r="J1002" s="403"/>
      <c r="K1002" s="133"/>
      <c r="T1002" s="54"/>
    </row>
  </sheetData>
  <autoFilter ref="B10:K262" xr:uid="{00000000-0009-0000-0000-000004000000}"/>
  <dataConsolidate link="1"/>
  <mergeCells count="9">
    <mergeCell ref="B113:B118"/>
    <mergeCell ref="B99:B112"/>
    <mergeCell ref="B73:B94"/>
    <mergeCell ref="B66:B72"/>
    <mergeCell ref="B1:H1"/>
    <mergeCell ref="B2:K2"/>
    <mergeCell ref="B50:B65"/>
    <mergeCell ref="B34:B49"/>
    <mergeCell ref="B11:B33"/>
  </mergeCells>
  <conditionalFormatting sqref="J1:J1048576">
    <cfRule type="cellIs" dxfId="108" priority="40" operator="equal">
      <formula>1</formula>
    </cfRule>
    <cfRule type="cellIs" dxfId="107" priority="98" operator="equal">
      <formula>2</formula>
    </cfRule>
    <cfRule type="cellIs" dxfId="106" priority="99" operator="equal">
      <formula>3</formula>
    </cfRule>
    <cfRule type="cellIs" dxfId="105" priority="100" operator="equal">
      <formula>4</formula>
    </cfRule>
    <cfRule type="cellIs" dxfId="104" priority="101" operator="equal">
      <formula>5</formula>
    </cfRule>
    <cfRule type="beginsWith" dxfId="103" priority="102" operator="beginsWith" text="no">
      <formula>LEFT(J1,LEN("no"))="no"</formula>
    </cfRule>
    <cfRule type="beginsWith" dxfId="102" priority="103" operator="beginsWith" text="yes">
      <formula>LEFT(J1,LEN("yes"))="yes"</formula>
    </cfRule>
  </conditionalFormatting>
  <conditionalFormatting sqref="B75:K75">
    <cfRule type="expression" dxfId="101" priority="835">
      <formula>$E75="SDE"</formula>
    </cfRule>
    <cfRule type="expression" dxfId="100" priority="836">
      <formula>NOT($E75=#REF!)</formula>
    </cfRule>
    <cfRule type="containsText" dxfId="99" priority="837" stopIfTrue="1" operator="containsText" text="&lt;PLACEHOLDER&gt;">
      <formula>NOT(ISERROR(SEARCH("&lt;PLACEHOLDER&gt;",B75)))</formula>
    </cfRule>
    <cfRule type="expression" dxfId="98" priority="838">
      <formula>$E75="SFM"</formula>
    </cfRule>
    <cfRule type="expression" dxfId="97" priority="839">
      <formula>$E75="SFK"</formula>
    </cfRule>
    <cfRule type="expression" dxfId="96" priority="840">
      <formula>$E75="FIN"</formula>
    </cfRule>
    <cfRule type="expression" dxfId="95" priority="841">
      <formula>$E75="POL"</formula>
    </cfRule>
    <cfRule type="expression" dxfId="94" priority="842">
      <formula>$E75="OPR"</formula>
    </cfRule>
    <cfRule type="expression" dxfId="93" priority="843">
      <formula>$E75="TEC"</formula>
    </cfRule>
    <cfRule type="expression" dxfId="92" priority="844">
      <formula>$E75="LEA"</formula>
    </cfRule>
    <cfRule type="expression" dxfId="91" priority="845">
      <formula>$J75=0</formula>
    </cfRule>
  </conditionalFormatting>
  <conditionalFormatting sqref="B107:K1048573 B1:K105">
    <cfRule type="expression" dxfId="90" priority="1">
      <formula>NOT($E1=$E2)</formula>
    </cfRule>
    <cfRule type="containsText" dxfId="89" priority="2" stopIfTrue="1" operator="containsText" text="&lt;PLACEHOLDER&gt;">
      <formula>NOT(ISERROR(SEARCH("&lt;PLACEHOLDER&gt;",B1)))</formula>
    </cfRule>
    <cfRule type="expression" dxfId="88" priority="104">
      <formula>$E1="SDE"</formula>
    </cfRule>
    <cfRule type="expression" dxfId="87" priority="341">
      <formula>$E1="SFM"</formula>
    </cfRule>
    <cfRule type="expression" dxfId="86" priority="342">
      <formula>$E1="SFK"</formula>
    </cfRule>
    <cfRule type="expression" dxfId="85" priority="343">
      <formula>$E1="FIN"</formula>
    </cfRule>
    <cfRule type="expression" dxfId="84" priority="344">
      <formula>$E1="POL"</formula>
    </cfRule>
    <cfRule type="expression" dxfId="83" priority="345">
      <formula>$E1="OPR"</formula>
    </cfRule>
    <cfRule type="expression" dxfId="82" priority="346">
      <formula>$E1="TEC"</formula>
    </cfRule>
    <cfRule type="expression" dxfId="81" priority="347">
      <formula>$E1="LEA"</formula>
    </cfRule>
    <cfRule type="expression" dxfId="80" priority="762">
      <formula>$J1=0</formula>
    </cfRule>
  </conditionalFormatting>
  <conditionalFormatting sqref="B1048574:K1048576">
    <cfRule type="expression" dxfId="79" priority="878">
      <formula>$E1048574="SDE"</formula>
    </cfRule>
    <cfRule type="expression" dxfId="78" priority="879">
      <formula>NOT($E1048574=$E1)</formula>
    </cfRule>
    <cfRule type="containsText" dxfId="77" priority="880" stopIfTrue="1" operator="containsText" text="&lt;PLACEHOLDER&gt;">
      <formula>NOT(ISERROR(SEARCH("&lt;PLACEHOLDER&gt;",B1048574)))</formula>
    </cfRule>
    <cfRule type="expression" dxfId="76" priority="881">
      <formula>$E1048574="SFM"</formula>
    </cfRule>
    <cfRule type="expression" dxfId="75" priority="882">
      <formula>$E1048574="SFK"</formula>
    </cfRule>
    <cfRule type="expression" dxfId="74" priority="883">
      <formula>$E1048574="FIN"</formula>
    </cfRule>
    <cfRule type="expression" dxfId="73" priority="884">
      <formula>$E1048574="POL"</formula>
    </cfRule>
    <cfRule type="expression" dxfId="72" priority="885">
      <formula>$E1048574="OPR"</formula>
    </cfRule>
    <cfRule type="expression" dxfId="71" priority="886">
      <formula>$E1048574="TEC"</formula>
    </cfRule>
    <cfRule type="expression" dxfId="70" priority="887">
      <formula>$E1048574="LEA"</formula>
    </cfRule>
    <cfRule type="expression" dxfId="69" priority="888">
      <formula>$J1048574=0</formula>
    </cfRule>
  </conditionalFormatting>
  <conditionalFormatting sqref="B106:K106">
    <cfRule type="expression" dxfId="68" priority="922">
      <formula>NOT($E106=#REF!)</formula>
    </cfRule>
    <cfRule type="containsText" dxfId="67" priority="923" stopIfTrue="1" operator="containsText" text="&lt;PLACEHOLDER&gt;">
      <formula>NOT(ISERROR(SEARCH("&lt;PLACEHOLDER&gt;",B106)))</formula>
    </cfRule>
    <cfRule type="expression" dxfId="66" priority="924">
      <formula>$E106="SDE"</formula>
    </cfRule>
    <cfRule type="expression" dxfId="65" priority="925">
      <formula>$E106="SFM"</formula>
    </cfRule>
    <cfRule type="expression" dxfId="64" priority="926">
      <formula>$E106="SFK"</formula>
    </cfRule>
    <cfRule type="expression" dxfId="63" priority="927">
      <formula>$E106="FIN"</formula>
    </cfRule>
    <cfRule type="expression" dxfId="62" priority="928">
      <formula>$E106="POL"</formula>
    </cfRule>
    <cfRule type="expression" dxfId="61" priority="929">
      <formula>$E106="OPR"</formula>
    </cfRule>
    <cfRule type="expression" dxfId="60" priority="930">
      <formula>$E106="TEC"</formula>
    </cfRule>
    <cfRule type="expression" dxfId="59" priority="931">
      <formula>$E106="LEA"</formula>
    </cfRule>
    <cfRule type="expression" dxfId="58" priority="932">
      <formula>$J106=0</formula>
    </cfRule>
  </conditionalFormatting>
  <dataValidations xWindow="1029" yWindow="644" count="3">
    <dataValidation allowBlank="1" showErrorMessage="1" sqref="J57:J65 J55 J87:J104 J80:J85 J67:J68 J70:J73 J34 J76:J78 J37 J39:J43 J45 J47:J53 J11:J31" xr:uid="{00000000-0002-0000-0400-000000000000}"/>
    <dataValidation type="whole" allowBlank="1" showErrorMessage="1" sqref="J36" xr:uid="{00000000-0002-0000-0400-000001000000}">
      <formula1>0</formula1>
      <formula2>5</formula2>
    </dataValidation>
    <dataValidation allowBlank="1" showErrorMessage="1" prompt="A to E" sqref="J32:J33" xr:uid="{00000000-0002-0000-0400-000002000000}"/>
  </dataValidations>
  <pageMargins left="0.7" right="0.7" top="0.75" bottom="0.75" header="0.3" footer="0.3"/>
  <pageSetup paperSize="9" scale="1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400" r:id="rId4" name="Scroll Bar 16">
              <controlPr defaultSize="0" autoPict="0">
                <anchor moveWithCells="1">
                  <from>
                    <xdr:col>8</xdr:col>
                    <xdr:colOff>12700</xdr:colOff>
                    <xdr:row>11</xdr:row>
                    <xdr:rowOff>12700</xdr:rowOff>
                  </from>
                  <to>
                    <xdr:col>8</xdr:col>
                    <xdr:colOff>1377950</xdr:colOff>
                    <xdr:row>12</xdr:row>
                    <xdr:rowOff>0</xdr:rowOff>
                  </to>
                </anchor>
              </controlPr>
            </control>
          </mc:Choice>
        </mc:AlternateContent>
        <mc:AlternateContent xmlns:mc="http://schemas.openxmlformats.org/markup-compatibility/2006">
          <mc:Choice Requires="x14">
            <control shapeId="16402" r:id="rId5" name="Scroll Bar 18">
              <controlPr defaultSize="0" autoPict="0">
                <anchor moveWithCells="1">
                  <from>
                    <xdr:col>8</xdr:col>
                    <xdr:colOff>12700</xdr:colOff>
                    <xdr:row>14</xdr:row>
                    <xdr:rowOff>12700</xdr:rowOff>
                  </from>
                  <to>
                    <xdr:col>8</xdr:col>
                    <xdr:colOff>1377950</xdr:colOff>
                    <xdr:row>15</xdr:row>
                    <xdr:rowOff>0</xdr:rowOff>
                  </to>
                </anchor>
              </controlPr>
            </control>
          </mc:Choice>
        </mc:AlternateContent>
        <mc:AlternateContent xmlns:mc="http://schemas.openxmlformats.org/markup-compatibility/2006">
          <mc:Choice Requires="x14">
            <control shapeId="16403" r:id="rId6" name="Scroll Bar 19">
              <controlPr defaultSize="0" autoPict="0">
                <anchor moveWithCells="1">
                  <from>
                    <xdr:col>8</xdr:col>
                    <xdr:colOff>12700</xdr:colOff>
                    <xdr:row>16</xdr:row>
                    <xdr:rowOff>12700</xdr:rowOff>
                  </from>
                  <to>
                    <xdr:col>8</xdr:col>
                    <xdr:colOff>1377950</xdr:colOff>
                    <xdr:row>16</xdr:row>
                    <xdr:rowOff>266700</xdr:rowOff>
                  </to>
                </anchor>
              </controlPr>
            </control>
          </mc:Choice>
        </mc:AlternateContent>
        <mc:AlternateContent xmlns:mc="http://schemas.openxmlformats.org/markup-compatibility/2006">
          <mc:Choice Requires="x14">
            <control shapeId="16405" r:id="rId7" name="Scroll Bar 21">
              <controlPr defaultSize="0" autoPict="0">
                <anchor moveWithCells="1">
                  <from>
                    <xdr:col>8</xdr:col>
                    <xdr:colOff>12700</xdr:colOff>
                    <xdr:row>20</xdr:row>
                    <xdr:rowOff>0</xdr:rowOff>
                  </from>
                  <to>
                    <xdr:col>8</xdr:col>
                    <xdr:colOff>1377950</xdr:colOff>
                    <xdr:row>21</xdr:row>
                    <xdr:rowOff>12700</xdr:rowOff>
                  </to>
                </anchor>
              </controlPr>
            </control>
          </mc:Choice>
        </mc:AlternateContent>
        <mc:AlternateContent xmlns:mc="http://schemas.openxmlformats.org/markup-compatibility/2006">
          <mc:Choice Requires="x14">
            <control shapeId="16406" r:id="rId8" name="Scroll Bar 22">
              <controlPr defaultSize="0" autoPict="0">
                <anchor moveWithCells="1">
                  <from>
                    <xdr:col>8</xdr:col>
                    <xdr:colOff>12700</xdr:colOff>
                    <xdr:row>21</xdr:row>
                    <xdr:rowOff>0</xdr:rowOff>
                  </from>
                  <to>
                    <xdr:col>8</xdr:col>
                    <xdr:colOff>1377950</xdr:colOff>
                    <xdr:row>22</xdr:row>
                    <xdr:rowOff>0</xdr:rowOff>
                  </to>
                </anchor>
              </controlPr>
            </control>
          </mc:Choice>
        </mc:AlternateContent>
        <mc:AlternateContent xmlns:mc="http://schemas.openxmlformats.org/markup-compatibility/2006">
          <mc:Choice Requires="x14">
            <control shapeId="16407" r:id="rId9" name="Scroll Bar 23">
              <controlPr defaultSize="0" autoPict="0">
                <anchor moveWithCells="1">
                  <from>
                    <xdr:col>8</xdr:col>
                    <xdr:colOff>12700</xdr:colOff>
                    <xdr:row>22</xdr:row>
                    <xdr:rowOff>0</xdr:rowOff>
                  </from>
                  <to>
                    <xdr:col>8</xdr:col>
                    <xdr:colOff>1377950</xdr:colOff>
                    <xdr:row>23</xdr:row>
                    <xdr:rowOff>0</xdr:rowOff>
                  </to>
                </anchor>
              </controlPr>
            </control>
          </mc:Choice>
        </mc:AlternateContent>
        <mc:AlternateContent xmlns:mc="http://schemas.openxmlformats.org/markup-compatibility/2006">
          <mc:Choice Requires="x14">
            <control shapeId="16408" r:id="rId10" name="Scroll Bar 24">
              <controlPr defaultSize="0" autoPict="0">
                <anchor moveWithCells="1">
                  <from>
                    <xdr:col>8</xdr:col>
                    <xdr:colOff>12700</xdr:colOff>
                    <xdr:row>23</xdr:row>
                    <xdr:rowOff>0</xdr:rowOff>
                  </from>
                  <to>
                    <xdr:col>8</xdr:col>
                    <xdr:colOff>1377950</xdr:colOff>
                    <xdr:row>24</xdr:row>
                    <xdr:rowOff>0</xdr:rowOff>
                  </to>
                </anchor>
              </controlPr>
            </control>
          </mc:Choice>
        </mc:AlternateContent>
        <mc:AlternateContent xmlns:mc="http://schemas.openxmlformats.org/markup-compatibility/2006">
          <mc:Choice Requires="x14">
            <control shapeId="16409" r:id="rId11" name="Scroll Bar 25">
              <controlPr defaultSize="0" autoPict="0">
                <anchor moveWithCells="1">
                  <from>
                    <xdr:col>8</xdr:col>
                    <xdr:colOff>12700</xdr:colOff>
                    <xdr:row>24</xdr:row>
                    <xdr:rowOff>19050</xdr:rowOff>
                  </from>
                  <to>
                    <xdr:col>8</xdr:col>
                    <xdr:colOff>1377950</xdr:colOff>
                    <xdr:row>25</xdr:row>
                    <xdr:rowOff>0</xdr:rowOff>
                  </to>
                </anchor>
              </controlPr>
            </control>
          </mc:Choice>
        </mc:AlternateContent>
        <mc:AlternateContent xmlns:mc="http://schemas.openxmlformats.org/markup-compatibility/2006">
          <mc:Choice Requires="x14">
            <control shapeId="16411" r:id="rId12" name="Scroll Bar 27">
              <controlPr defaultSize="0" autoPict="0">
                <anchor moveWithCells="1">
                  <from>
                    <xdr:col>8</xdr:col>
                    <xdr:colOff>12700</xdr:colOff>
                    <xdr:row>25</xdr:row>
                    <xdr:rowOff>0</xdr:rowOff>
                  </from>
                  <to>
                    <xdr:col>8</xdr:col>
                    <xdr:colOff>1377950</xdr:colOff>
                    <xdr:row>26</xdr:row>
                    <xdr:rowOff>0</xdr:rowOff>
                  </to>
                </anchor>
              </controlPr>
            </control>
          </mc:Choice>
        </mc:AlternateContent>
        <mc:AlternateContent xmlns:mc="http://schemas.openxmlformats.org/markup-compatibility/2006">
          <mc:Choice Requires="x14">
            <control shapeId="16417" r:id="rId13" name="Scroll Bar 33">
              <controlPr defaultSize="0" autoPict="0">
                <anchor moveWithCells="1">
                  <from>
                    <xdr:col>8</xdr:col>
                    <xdr:colOff>12700</xdr:colOff>
                    <xdr:row>12</xdr:row>
                    <xdr:rowOff>12700</xdr:rowOff>
                  </from>
                  <to>
                    <xdr:col>8</xdr:col>
                    <xdr:colOff>1377950</xdr:colOff>
                    <xdr:row>13</xdr:row>
                    <xdr:rowOff>0</xdr:rowOff>
                  </to>
                </anchor>
              </controlPr>
            </control>
          </mc:Choice>
        </mc:AlternateContent>
        <mc:AlternateContent xmlns:mc="http://schemas.openxmlformats.org/markup-compatibility/2006">
          <mc:Choice Requires="x14">
            <control shapeId="16418" r:id="rId14" name="Scroll Bar 34">
              <controlPr defaultSize="0" autoPict="0">
                <anchor moveWithCells="1">
                  <from>
                    <xdr:col>8</xdr:col>
                    <xdr:colOff>12700</xdr:colOff>
                    <xdr:row>26</xdr:row>
                    <xdr:rowOff>0</xdr:rowOff>
                  </from>
                  <to>
                    <xdr:col>8</xdr:col>
                    <xdr:colOff>1377950</xdr:colOff>
                    <xdr:row>27</xdr:row>
                    <xdr:rowOff>0</xdr:rowOff>
                  </to>
                </anchor>
              </controlPr>
            </control>
          </mc:Choice>
        </mc:AlternateContent>
        <mc:AlternateContent xmlns:mc="http://schemas.openxmlformats.org/markup-compatibility/2006">
          <mc:Choice Requires="x14">
            <control shapeId="16421" r:id="rId15" name="Scroll Bar 37">
              <controlPr defaultSize="0" autoPict="0">
                <anchor moveWithCells="1">
                  <from>
                    <xdr:col>8</xdr:col>
                    <xdr:colOff>12700</xdr:colOff>
                    <xdr:row>10</xdr:row>
                    <xdr:rowOff>12700</xdr:rowOff>
                  </from>
                  <to>
                    <xdr:col>8</xdr:col>
                    <xdr:colOff>1377950</xdr:colOff>
                    <xdr:row>11</xdr:row>
                    <xdr:rowOff>0</xdr:rowOff>
                  </to>
                </anchor>
              </controlPr>
            </control>
          </mc:Choice>
        </mc:AlternateContent>
        <mc:AlternateContent xmlns:mc="http://schemas.openxmlformats.org/markup-compatibility/2006">
          <mc:Choice Requires="x14">
            <control shapeId="16423" r:id="rId16" name="Scroll Bar 39">
              <controlPr defaultSize="0" autoPict="0">
                <anchor moveWithCells="1">
                  <from>
                    <xdr:col>8</xdr:col>
                    <xdr:colOff>12700</xdr:colOff>
                    <xdr:row>13</xdr:row>
                    <xdr:rowOff>12700</xdr:rowOff>
                  </from>
                  <to>
                    <xdr:col>8</xdr:col>
                    <xdr:colOff>1377950</xdr:colOff>
                    <xdr:row>14</xdr:row>
                    <xdr:rowOff>0</xdr:rowOff>
                  </to>
                </anchor>
              </controlPr>
            </control>
          </mc:Choice>
        </mc:AlternateContent>
        <mc:AlternateContent xmlns:mc="http://schemas.openxmlformats.org/markup-compatibility/2006">
          <mc:Choice Requires="x14">
            <control shapeId="16424" r:id="rId17" name="Scroll Bar 40">
              <controlPr defaultSize="0" autoPict="0">
                <anchor moveWithCells="1">
                  <from>
                    <xdr:col>8</xdr:col>
                    <xdr:colOff>12700</xdr:colOff>
                    <xdr:row>19</xdr:row>
                    <xdr:rowOff>12700</xdr:rowOff>
                  </from>
                  <to>
                    <xdr:col>8</xdr:col>
                    <xdr:colOff>1377950</xdr:colOff>
                    <xdr:row>20</xdr:row>
                    <xdr:rowOff>0</xdr:rowOff>
                  </to>
                </anchor>
              </controlPr>
            </control>
          </mc:Choice>
        </mc:AlternateContent>
        <mc:AlternateContent xmlns:mc="http://schemas.openxmlformats.org/markup-compatibility/2006">
          <mc:Choice Requires="x14">
            <control shapeId="16425" r:id="rId18" name="Scroll Bar 41">
              <controlPr defaultSize="0" autoPict="0">
                <anchor moveWithCells="1">
                  <from>
                    <xdr:col>8</xdr:col>
                    <xdr:colOff>12700</xdr:colOff>
                    <xdr:row>27</xdr:row>
                    <xdr:rowOff>12700</xdr:rowOff>
                  </from>
                  <to>
                    <xdr:col>8</xdr:col>
                    <xdr:colOff>1377950</xdr:colOff>
                    <xdr:row>28</xdr:row>
                    <xdr:rowOff>0</xdr:rowOff>
                  </to>
                </anchor>
              </controlPr>
            </control>
          </mc:Choice>
        </mc:AlternateContent>
        <mc:AlternateContent xmlns:mc="http://schemas.openxmlformats.org/markup-compatibility/2006">
          <mc:Choice Requires="x14">
            <control shapeId="16426" r:id="rId19" name="Scroll Bar 42">
              <controlPr defaultSize="0" autoPict="0">
                <anchor moveWithCells="1">
                  <from>
                    <xdr:col>8</xdr:col>
                    <xdr:colOff>12700</xdr:colOff>
                    <xdr:row>29</xdr:row>
                    <xdr:rowOff>12700</xdr:rowOff>
                  </from>
                  <to>
                    <xdr:col>8</xdr:col>
                    <xdr:colOff>1377950</xdr:colOff>
                    <xdr:row>30</xdr:row>
                    <xdr:rowOff>0</xdr:rowOff>
                  </to>
                </anchor>
              </controlPr>
            </control>
          </mc:Choice>
        </mc:AlternateContent>
        <mc:AlternateContent xmlns:mc="http://schemas.openxmlformats.org/markup-compatibility/2006">
          <mc:Choice Requires="x14">
            <control shapeId="16427" r:id="rId20" name="Scroll Bar 43">
              <controlPr defaultSize="0" autoPict="0">
                <anchor moveWithCells="1">
                  <from>
                    <xdr:col>8</xdr:col>
                    <xdr:colOff>12700</xdr:colOff>
                    <xdr:row>28</xdr:row>
                    <xdr:rowOff>0</xdr:rowOff>
                  </from>
                  <to>
                    <xdr:col>8</xdr:col>
                    <xdr:colOff>1377950</xdr:colOff>
                    <xdr:row>29</xdr:row>
                    <xdr:rowOff>0</xdr:rowOff>
                  </to>
                </anchor>
              </controlPr>
            </control>
          </mc:Choice>
        </mc:AlternateContent>
        <mc:AlternateContent xmlns:mc="http://schemas.openxmlformats.org/markup-compatibility/2006">
          <mc:Choice Requires="x14">
            <control shapeId="16428" r:id="rId21" name="Scroll Bar 44">
              <controlPr defaultSize="0" autoPict="0">
                <anchor moveWithCells="1">
                  <from>
                    <xdr:col>8</xdr:col>
                    <xdr:colOff>12700</xdr:colOff>
                    <xdr:row>30</xdr:row>
                    <xdr:rowOff>0</xdr:rowOff>
                  </from>
                  <to>
                    <xdr:col>8</xdr:col>
                    <xdr:colOff>1377950</xdr:colOff>
                    <xdr:row>31</xdr:row>
                    <xdr:rowOff>0</xdr:rowOff>
                  </to>
                </anchor>
              </controlPr>
            </control>
          </mc:Choice>
        </mc:AlternateContent>
        <mc:AlternateContent xmlns:mc="http://schemas.openxmlformats.org/markup-compatibility/2006">
          <mc:Choice Requires="x14">
            <control shapeId="16429" r:id="rId22" name="Scroll Bar 45">
              <controlPr defaultSize="0" autoPict="0">
                <anchor moveWithCells="1">
                  <from>
                    <xdr:col>8</xdr:col>
                    <xdr:colOff>12700</xdr:colOff>
                    <xdr:row>31</xdr:row>
                    <xdr:rowOff>0</xdr:rowOff>
                  </from>
                  <to>
                    <xdr:col>8</xdr:col>
                    <xdr:colOff>1377950</xdr:colOff>
                    <xdr:row>32</xdr:row>
                    <xdr:rowOff>0</xdr:rowOff>
                  </to>
                </anchor>
              </controlPr>
            </control>
          </mc:Choice>
        </mc:AlternateContent>
        <mc:AlternateContent xmlns:mc="http://schemas.openxmlformats.org/markup-compatibility/2006">
          <mc:Choice Requires="x14">
            <control shapeId="16431" r:id="rId23" name="Scroll Bar 47">
              <controlPr defaultSize="0" autoPict="0">
                <anchor moveWithCells="1">
                  <from>
                    <xdr:col>8</xdr:col>
                    <xdr:colOff>12700</xdr:colOff>
                    <xdr:row>32</xdr:row>
                    <xdr:rowOff>0</xdr:rowOff>
                  </from>
                  <to>
                    <xdr:col>8</xdr:col>
                    <xdr:colOff>1377950</xdr:colOff>
                    <xdr:row>32</xdr:row>
                    <xdr:rowOff>361950</xdr:rowOff>
                  </to>
                </anchor>
              </controlPr>
            </control>
          </mc:Choice>
        </mc:AlternateContent>
        <mc:AlternateContent xmlns:mc="http://schemas.openxmlformats.org/markup-compatibility/2006">
          <mc:Choice Requires="x14">
            <control shapeId="16432" r:id="rId24" name="Scroll Bar 48">
              <controlPr defaultSize="0" autoPict="0">
                <anchor moveWithCells="1">
                  <from>
                    <xdr:col>8</xdr:col>
                    <xdr:colOff>12700</xdr:colOff>
                    <xdr:row>33</xdr:row>
                    <xdr:rowOff>0</xdr:rowOff>
                  </from>
                  <to>
                    <xdr:col>8</xdr:col>
                    <xdr:colOff>1377950</xdr:colOff>
                    <xdr:row>34</xdr:row>
                    <xdr:rowOff>0</xdr:rowOff>
                  </to>
                </anchor>
              </controlPr>
            </control>
          </mc:Choice>
        </mc:AlternateContent>
        <mc:AlternateContent xmlns:mc="http://schemas.openxmlformats.org/markup-compatibility/2006">
          <mc:Choice Requires="x14">
            <control shapeId="16433" r:id="rId25" name="Scroll Bar 49">
              <controlPr defaultSize="0" autoPict="0">
                <anchor moveWithCells="1">
                  <from>
                    <xdr:col>8</xdr:col>
                    <xdr:colOff>12700</xdr:colOff>
                    <xdr:row>34</xdr:row>
                    <xdr:rowOff>0</xdr:rowOff>
                  </from>
                  <to>
                    <xdr:col>8</xdr:col>
                    <xdr:colOff>1377950</xdr:colOff>
                    <xdr:row>35</xdr:row>
                    <xdr:rowOff>0</xdr:rowOff>
                  </to>
                </anchor>
              </controlPr>
            </control>
          </mc:Choice>
        </mc:AlternateContent>
        <mc:AlternateContent xmlns:mc="http://schemas.openxmlformats.org/markup-compatibility/2006">
          <mc:Choice Requires="x14">
            <control shapeId="16434" r:id="rId26" name="Scroll Bar 50">
              <controlPr defaultSize="0" autoPict="0">
                <anchor moveWithCells="1">
                  <from>
                    <xdr:col>8</xdr:col>
                    <xdr:colOff>12700</xdr:colOff>
                    <xdr:row>36</xdr:row>
                    <xdr:rowOff>0</xdr:rowOff>
                  </from>
                  <to>
                    <xdr:col>8</xdr:col>
                    <xdr:colOff>1377950</xdr:colOff>
                    <xdr:row>37</xdr:row>
                    <xdr:rowOff>0</xdr:rowOff>
                  </to>
                </anchor>
              </controlPr>
            </control>
          </mc:Choice>
        </mc:AlternateContent>
        <mc:AlternateContent xmlns:mc="http://schemas.openxmlformats.org/markup-compatibility/2006">
          <mc:Choice Requires="x14">
            <control shapeId="16435" r:id="rId27" name="Scroll Bar 51">
              <controlPr defaultSize="0" autoPict="0">
                <anchor moveWithCells="1">
                  <from>
                    <xdr:col>8</xdr:col>
                    <xdr:colOff>12700</xdr:colOff>
                    <xdr:row>35</xdr:row>
                    <xdr:rowOff>0</xdr:rowOff>
                  </from>
                  <to>
                    <xdr:col>8</xdr:col>
                    <xdr:colOff>1377950</xdr:colOff>
                    <xdr:row>36</xdr:row>
                    <xdr:rowOff>0</xdr:rowOff>
                  </to>
                </anchor>
              </controlPr>
            </control>
          </mc:Choice>
        </mc:AlternateContent>
        <mc:AlternateContent xmlns:mc="http://schemas.openxmlformats.org/markup-compatibility/2006">
          <mc:Choice Requires="x14">
            <control shapeId="16436" r:id="rId28" name="Scroll Bar 52">
              <controlPr defaultSize="0" autoPict="0">
                <anchor moveWithCells="1">
                  <from>
                    <xdr:col>8</xdr:col>
                    <xdr:colOff>12700</xdr:colOff>
                    <xdr:row>37</xdr:row>
                    <xdr:rowOff>0</xdr:rowOff>
                  </from>
                  <to>
                    <xdr:col>8</xdr:col>
                    <xdr:colOff>1377950</xdr:colOff>
                    <xdr:row>37</xdr:row>
                    <xdr:rowOff>361950</xdr:rowOff>
                  </to>
                </anchor>
              </controlPr>
            </control>
          </mc:Choice>
        </mc:AlternateContent>
        <mc:AlternateContent xmlns:mc="http://schemas.openxmlformats.org/markup-compatibility/2006">
          <mc:Choice Requires="x14">
            <control shapeId="16437" r:id="rId29" name="Scroll Bar 53">
              <controlPr defaultSize="0" autoPict="0">
                <anchor moveWithCells="1">
                  <from>
                    <xdr:col>8</xdr:col>
                    <xdr:colOff>12700</xdr:colOff>
                    <xdr:row>38</xdr:row>
                    <xdr:rowOff>0</xdr:rowOff>
                  </from>
                  <to>
                    <xdr:col>8</xdr:col>
                    <xdr:colOff>1377950</xdr:colOff>
                    <xdr:row>39</xdr:row>
                    <xdr:rowOff>0</xdr:rowOff>
                  </to>
                </anchor>
              </controlPr>
            </control>
          </mc:Choice>
        </mc:AlternateContent>
        <mc:AlternateContent xmlns:mc="http://schemas.openxmlformats.org/markup-compatibility/2006">
          <mc:Choice Requires="x14">
            <control shapeId="16438" r:id="rId30" name="Scroll Bar 54">
              <controlPr defaultSize="0" autoPict="0">
                <anchor moveWithCells="1">
                  <from>
                    <xdr:col>8</xdr:col>
                    <xdr:colOff>12700</xdr:colOff>
                    <xdr:row>40</xdr:row>
                    <xdr:rowOff>0</xdr:rowOff>
                  </from>
                  <to>
                    <xdr:col>8</xdr:col>
                    <xdr:colOff>1377950</xdr:colOff>
                    <xdr:row>41</xdr:row>
                    <xdr:rowOff>0</xdr:rowOff>
                  </to>
                </anchor>
              </controlPr>
            </control>
          </mc:Choice>
        </mc:AlternateContent>
        <mc:AlternateContent xmlns:mc="http://schemas.openxmlformats.org/markup-compatibility/2006">
          <mc:Choice Requires="x14">
            <control shapeId="16439" r:id="rId31" name="Scroll Bar 55">
              <controlPr defaultSize="0" autoPict="0">
                <anchor moveWithCells="1">
                  <from>
                    <xdr:col>8</xdr:col>
                    <xdr:colOff>12700</xdr:colOff>
                    <xdr:row>41</xdr:row>
                    <xdr:rowOff>0</xdr:rowOff>
                  </from>
                  <to>
                    <xdr:col>8</xdr:col>
                    <xdr:colOff>1377950</xdr:colOff>
                    <xdr:row>42</xdr:row>
                    <xdr:rowOff>0</xdr:rowOff>
                  </to>
                </anchor>
              </controlPr>
            </control>
          </mc:Choice>
        </mc:AlternateContent>
        <mc:AlternateContent xmlns:mc="http://schemas.openxmlformats.org/markup-compatibility/2006">
          <mc:Choice Requires="x14">
            <control shapeId="16440" r:id="rId32" name="Scroll Bar 56">
              <controlPr defaultSize="0" autoPict="0">
                <anchor moveWithCells="1">
                  <from>
                    <xdr:col>8</xdr:col>
                    <xdr:colOff>12700</xdr:colOff>
                    <xdr:row>43</xdr:row>
                    <xdr:rowOff>0</xdr:rowOff>
                  </from>
                  <to>
                    <xdr:col>8</xdr:col>
                    <xdr:colOff>1377950</xdr:colOff>
                    <xdr:row>44</xdr:row>
                    <xdr:rowOff>0</xdr:rowOff>
                  </to>
                </anchor>
              </controlPr>
            </control>
          </mc:Choice>
        </mc:AlternateContent>
        <mc:AlternateContent xmlns:mc="http://schemas.openxmlformats.org/markup-compatibility/2006">
          <mc:Choice Requires="x14">
            <control shapeId="16441" r:id="rId33" name="Scroll Bar 57">
              <controlPr defaultSize="0" autoPict="0">
                <anchor moveWithCells="1">
                  <from>
                    <xdr:col>8</xdr:col>
                    <xdr:colOff>12700</xdr:colOff>
                    <xdr:row>42</xdr:row>
                    <xdr:rowOff>0</xdr:rowOff>
                  </from>
                  <to>
                    <xdr:col>8</xdr:col>
                    <xdr:colOff>1377950</xdr:colOff>
                    <xdr:row>43</xdr:row>
                    <xdr:rowOff>0</xdr:rowOff>
                  </to>
                </anchor>
              </controlPr>
            </control>
          </mc:Choice>
        </mc:AlternateContent>
        <mc:AlternateContent xmlns:mc="http://schemas.openxmlformats.org/markup-compatibility/2006">
          <mc:Choice Requires="x14">
            <control shapeId="16442" r:id="rId34" name="Scroll Bar 58">
              <controlPr defaultSize="0" autoPict="0">
                <anchor moveWithCells="1">
                  <from>
                    <xdr:col>8</xdr:col>
                    <xdr:colOff>12700</xdr:colOff>
                    <xdr:row>39</xdr:row>
                    <xdr:rowOff>0</xdr:rowOff>
                  </from>
                  <to>
                    <xdr:col>8</xdr:col>
                    <xdr:colOff>1377950</xdr:colOff>
                    <xdr:row>40</xdr:row>
                    <xdr:rowOff>0</xdr:rowOff>
                  </to>
                </anchor>
              </controlPr>
            </control>
          </mc:Choice>
        </mc:AlternateContent>
        <mc:AlternateContent xmlns:mc="http://schemas.openxmlformats.org/markup-compatibility/2006">
          <mc:Choice Requires="x14">
            <control shapeId="16443" r:id="rId35" name="Scroll Bar 59">
              <controlPr defaultSize="0" autoPict="0">
                <anchor moveWithCells="1">
                  <from>
                    <xdr:col>8</xdr:col>
                    <xdr:colOff>12700</xdr:colOff>
                    <xdr:row>44</xdr:row>
                    <xdr:rowOff>0</xdr:rowOff>
                  </from>
                  <to>
                    <xdr:col>8</xdr:col>
                    <xdr:colOff>1377950</xdr:colOff>
                    <xdr:row>45</xdr:row>
                    <xdr:rowOff>0</xdr:rowOff>
                  </to>
                </anchor>
              </controlPr>
            </control>
          </mc:Choice>
        </mc:AlternateContent>
        <mc:AlternateContent xmlns:mc="http://schemas.openxmlformats.org/markup-compatibility/2006">
          <mc:Choice Requires="x14">
            <control shapeId="16444" r:id="rId36" name="Scroll Bar 60">
              <controlPr defaultSize="0" autoPict="0">
                <anchor moveWithCells="1">
                  <from>
                    <xdr:col>8</xdr:col>
                    <xdr:colOff>12700</xdr:colOff>
                    <xdr:row>45</xdr:row>
                    <xdr:rowOff>0</xdr:rowOff>
                  </from>
                  <to>
                    <xdr:col>8</xdr:col>
                    <xdr:colOff>1377950</xdr:colOff>
                    <xdr:row>46</xdr:row>
                    <xdr:rowOff>0</xdr:rowOff>
                  </to>
                </anchor>
              </controlPr>
            </control>
          </mc:Choice>
        </mc:AlternateContent>
        <mc:AlternateContent xmlns:mc="http://schemas.openxmlformats.org/markup-compatibility/2006">
          <mc:Choice Requires="x14">
            <control shapeId="16445" r:id="rId37" name="Scroll Bar 61">
              <controlPr defaultSize="0" autoPict="0">
                <anchor moveWithCells="1">
                  <from>
                    <xdr:col>8</xdr:col>
                    <xdr:colOff>12700</xdr:colOff>
                    <xdr:row>46</xdr:row>
                    <xdr:rowOff>0</xdr:rowOff>
                  </from>
                  <to>
                    <xdr:col>8</xdr:col>
                    <xdr:colOff>1377950</xdr:colOff>
                    <xdr:row>47</xdr:row>
                    <xdr:rowOff>0</xdr:rowOff>
                  </to>
                </anchor>
              </controlPr>
            </control>
          </mc:Choice>
        </mc:AlternateContent>
        <mc:AlternateContent xmlns:mc="http://schemas.openxmlformats.org/markup-compatibility/2006">
          <mc:Choice Requires="x14">
            <control shapeId="16446" r:id="rId38" name="Scroll Bar 62">
              <controlPr defaultSize="0" autoPict="0">
                <anchor moveWithCells="1">
                  <from>
                    <xdr:col>8</xdr:col>
                    <xdr:colOff>12700</xdr:colOff>
                    <xdr:row>15</xdr:row>
                    <xdr:rowOff>0</xdr:rowOff>
                  </from>
                  <to>
                    <xdr:col>8</xdr:col>
                    <xdr:colOff>1377950</xdr:colOff>
                    <xdr:row>16</xdr:row>
                    <xdr:rowOff>0</xdr:rowOff>
                  </to>
                </anchor>
              </controlPr>
            </control>
          </mc:Choice>
        </mc:AlternateContent>
        <mc:AlternateContent xmlns:mc="http://schemas.openxmlformats.org/markup-compatibility/2006">
          <mc:Choice Requires="x14">
            <control shapeId="16447" r:id="rId39" name="Scroll Bar 63">
              <controlPr defaultSize="0" autoPict="0">
                <anchor moveWithCells="1">
                  <from>
                    <xdr:col>8</xdr:col>
                    <xdr:colOff>12700</xdr:colOff>
                    <xdr:row>17</xdr:row>
                    <xdr:rowOff>12700</xdr:rowOff>
                  </from>
                  <to>
                    <xdr:col>8</xdr:col>
                    <xdr:colOff>1377950</xdr:colOff>
                    <xdr:row>18</xdr:row>
                    <xdr:rowOff>0</xdr:rowOff>
                  </to>
                </anchor>
              </controlPr>
            </control>
          </mc:Choice>
        </mc:AlternateContent>
        <mc:AlternateContent xmlns:mc="http://schemas.openxmlformats.org/markup-compatibility/2006">
          <mc:Choice Requires="x14">
            <control shapeId="16449" r:id="rId40" name="Scroll Bar 65">
              <controlPr defaultSize="0" autoPict="0">
                <anchor moveWithCells="1">
                  <from>
                    <xdr:col>8</xdr:col>
                    <xdr:colOff>12700</xdr:colOff>
                    <xdr:row>47</xdr:row>
                    <xdr:rowOff>0</xdr:rowOff>
                  </from>
                  <to>
                    <xdr:col>8</xdr:col>
                    <xdr:colOff>1377950</xdr:colOff>
                    <xdr:row>48</xdr:row>
                    <xdr:rowOff>0</xdr:rowOff>
                  </to>
                </anchor>
              </controlPr>
            </control>
          </mc:Choice>
        </mc:AlternateContent>
        <mc:AlternateContent xmlns:mc="http://schemas.openxmlformats.org/markup-compatibility/2006">
          <mc:Choice Requires="x14">
            <control shapeId="16450" r:id="rId41" name="Scroll Bar 66">
              <controlPr defaultSize="0" autoPict="0">
                <anchor moveWithCells="1">
                  <from>
                    <xdr:col>8</xdr:col>
                    <xdr:colOff>12700</xdr:colOff>
                    <xdr:row>48</xdr:row>
                    <xdr:rowOff>0</xdr:rowOff>
                  </from>
                  <to>
                    <xdr:col>8</xdr:col>
                    <xdr:colOff>1377950</xdr:colOff>
                    <xdr:row>49</xdr:row>
                    <xdr:rowOff>0</xdr:rowOff>
                  </to>
                </anchor>
              </controlPr>
            </control>
          </mc:Choice>
        </mc:AlternateContent>
        <mc:AlternateContent xmlns:mc="http://schemas.openxmlformats.org/markup-compatibility/2006">
          <mc:Choice Requires="x14">
            <control shapeId="16452" r:id="rId42" name="Scroll Bar 68">
              <controlPr defaultSize="0" autoPict="0">
                <anchor moveWithCells="1">
                  <from>
                    <xdr:col>8</xdr:col>
                    <xdr:colOff>12700</xdr:colOff>
                    <xdr:row>49</xdr:row>
                    <xdr:rowOff>0</xdr:rowOff>
                  </from>
                  <to>
                    <xdr:col>8</xdr:col>
                    <xdr:colOff>1377950</xdr:colOff>
                    <xdr:row>50</xdr:row>
                    <xdr:rowOff>0</xdr:rowOff>
                  </to>
                </anchor>
              </controlPr>
            </control>
          </mc:Choice>
        </mc:AlternateContent>
        <mc:AlternateContent xmlns:mc="http://schemas.openxmlformats.org/markup-compatibility/2006">
          <mc:Choice Requires="x14">
            <control shapeId="16454" r:id="rId43" name="Scroll Bar 70">
              <controlPr defaultSize="0" autoPict="0">
                <anchor moveWithCells="1">
                  <from>
                    <xdr:col>8</xdr:col>
                    <xdr:colOff>12700</xdr:colOff>
                    <xdr:row>51</xdr:row>
                    <xdr:rowOff>0</xdr:rowOff>
                  </from>
                  <to>
                    <xdr:col>8</xdr:col>
                    <xdr:colOff>1377950</xdr:colOff>
                    <xdr:row>52</xdr:row>
                    <xdr:rowOff>0</xdr:rowOff>
                  </to>
                </anchor>
              </controlPr>
            </control>
          </mc:Choice>
        </mc:AlternateContent>
        <mc:AlternateContent xmlns:mc="http://schemas.openxmlformats.org/markup-compatibility/2006">
          <mc:Choice Requires="x14">
            <control shapeId="16455" r:id="rId44" name="Scroll Bar 71">
              <controlPr defaultSize="0" autoPict="0">
                <anchor moveWithCells="1">
                  <from>
                    <xdr:col>8</xdr:col>
                    <xdr:colOff>12700</xdr:colOff>
                    <xdr:row>54</xdr:row>
                    <xdr:rowOff>0</xdr:rowOff>
                  </from>
                  <to>
                    <xdr:col>8</xdr:col>
                    <xdr:colOff>1377950</xdr:colOff>
                    <xdr:row>54</xdr:row>
                    <xdr:rowOff>266700</xdr:rowOff>
                  </to>
                </anchor>
              </controlPr>
            </control>
          </mc:Choice>
        </mc:AlternateContent>
        <mc:AlternateContent xmlns:mc="http://schemas.openxmlformats.org/markup-compatibility/2006">
          <mc:Choice Requires="x14">
            <control shapeId="16456" r:id="rId45" name="Scroll Bar 72">
              <controlPr defaultSize="0" autoPict="0">
                <anchor moveWithCells="1">
                  <from>
                    <xdr:col>8</xdr:col>
                    <xdr:colOff>12700</xdr:colOff>
                    <xdr:row>57</xdr:row>
                    <xdr:rowOff>266700</xdr:rowOff>
                  </from>
                  <to>
                    <xdr:col>8</xdr:col>
                    <xdr:colOff>1377950</xdr:colOff>
                    <xdr:row>59</xdr:row>
                    <xdr:rowOff>0</xdr:rowOff>
                  </to>
                </anchor>
              </controlPr>
            </control>
          </mc:Choice>
        </mc:AlternateContent>
        <mc:AlternateContent xmlns:mc="http://schemas.openxmlformats.org/markup-compatibility/2006">
          <mc:Choice Requires="x14">
            <control shapeId="16457" r:id="rId46" name="Scroll Bar 73">
              <controlPr defaultSize="0" autoPict="0">
                <anchor moveWithCells="1">
                  <from>
                    <xdr:col>8</xdr:col>
                    <xdr:colOff>12700</xdr:colOff>
                    <xdr:row>59</xdr:row>
                    <xdr:rowOff>0</xdr:rowOff>
                  </from>
                  <to>
                    <xdr:col>8</xdr:col>
                    <xdr:colOff>1377950</xdr:colOff>
                    <xdr:row>59</xdr:row>
                    <xdr:rowOff>368300</xdr:rowOff>
                  </to>
                </anchor>
              </controlPr>
            </control>
          </mc:Choice>
        </mc:AlternateContent>
        <mc:AlternateContent xmlns:mc="http://schemas.openxmlformats.org/markup-compatibility/2006">
          <mc:Choice Requires="x14">
            <control shapeId="16459" r:id="rId47" name="Scroll Bar 75">
              <controlPr defaultSize="0" autoPict="0">
                <anchor moveWithCells="1">
                  <from>
                    <xdr:col>8</xdr:col>
                    <xdr:colOff>12700</xdr:colOff>
                    <xdr:row>99</xdr:row>
                    <xdr:rowOff>0</xdr:rowOff>
                  </from>
                  <to>
                    <xdr:col>8</xdr:col>
                    <xdr:colOff>1377950</xdr:colOff>
                    <xdr:row>100</xdr:row>
                    <xdr:rowOff>0</xdr:rowOff>
                  </to>
                </anchor>
              </controlPr>
            </control>
          </mc:Choice>
        </mc:AlternateContent>
        <mc:AlternateContent xmlns:mc="http://schemas.openxmlformats.org/markup-compatibility/2006">
          <mc:Choice Requires="x14">
            <control shapeId="16460" r:id="rId48" name="Scroll Bar 76">
              <controlPr defaultSize="0" autoPict="0">
                <anchor moveWithCells="1">
                  <from>
                    <xdr:col>8</xdr:col>
                    <xdr:colOff>12700</xdr:colOff>
                    <xdr:row>100</xdr:row>
                    <xdr:rowOff>0</xdr:rowOff>
                  </from>
                  <to>
                    <xdr:col>8</xdr:col>
                    <xdr:colOff>1377950</xdr:colOff>
                    <xdr:row>101</xdr:row>
                    <xdr:rowOff>0</xdr:rowOff>
                  </to>
                </anchor>
              </controlPr>
            </control>
          </mc:Choice>
        </mc:AlternateContent>
        <mc:AlternateContent xmlns:mc="http://schemas.openxmlformats.org/markup-compatibility/2006">
          <mc:Choice Requires="x14">
            <control shapeId="16461" r:id="rId49" name="Scroll Bar 77">
              <controlPr defaultSize="0" autoPict="0">
                <anchor moveWithCells="1">
                  <from>
                    <xdr:col>8</xdr:col>
                    <xdr:colOff>12700</xdr:colOff>
                    <xdr:row>105</xdr:row>
                    <xdr:rowOff>0</xdr:rowOff>
                  </from>
                  <to>
                    <xdr:col>8</xdr:col>
                    <xdr:colOff>1377950</xdr:colOff>
                    <xdr:row>106</xdr:row>
                    <xdr:rowOff>0</xdr:rowOff>
                  </to>
                </anchor>
              </controlPr>
            </control>
          </mc:Choice>
        </mc:AlternateContent>
        <mc:AlternateContent xmlns:mc="http://schemas.openxmlformats.org/markup-compatibility/2006">
          <mc:Choice Requires="x14">
            <control shapeId="16462" r:id="rId50" name="Scroll Bar 78">
              <controlPr defaultSize="0" autoPict="0">
                <anchor moveWithCells="1">
                  <from>
                    <xdr:col>8</xdr:col>
                    <xdr:colOff>12700</xdr:colOff>
                    <xdr:row>107</xdr:row>
                    <xdr:rowOff>0</xdr:rowOff>
                  </from>
                  <to>
                    <xdr:col>8</xdr:col>
                    <xdr:colOff>1377950</xdr:colOff>
                    <xdr:row>108</xdr:row>
                    <xdr:rowOff>0</xdr:rowOff>
                  </to>
                </anchor>
              </controlPr>
            </control>
          </mc:Choice>
        </mc:AlternateContent>
        <mc:AlternateContent xmlns:mc="http://schemas.openxmlformats.org/markup-compatibility/2006">
          <mc:Choice Requires="x14">
            <control shapeId="16463" r:id="rId51" name="Scroll Bar 79">
              <controlPr defaultSize="0" autoPict="0">
                <anchor moveWithCells="1">
                  <from>
                    <xdr:col>8</xdr:col>
                    <xdr:colOff>12700</xdr:colOff>
                    <xdr:row>108</xdr:row>
                    <xdr:rowOff>0</xdr:rowOff>
                  </from>
                  <to>
                    <xdr:col>8</xdr:col>
                    <xdr:colOff>1377950</xdr:colOff>
                    <xdr:row>109</xdr:row>
                    <xdr:rowOff>0</xdr:rowOff>
                  </to>
                </anchor>
              </controlPr>
            </control>
          </mc:Choice>
        </mc:AlternateContent>
        <mc:AlternateContent xmlns:mc="http://schemas.openxmlformats.org/markup-compatibility/2006">
          <mc:Choice Requires="x14">
            <control shapeId="16464" r:id="rId52" name="Scroll Bar 80">
              <controlPr defaultSize="0" autoPict="0">
                <anchor moveWithCells="1">
                  <from>
                    <xdr:col>8</xdr:col>
                    <xdr:colOff>12700</xdr:colOff>
                    <xdr:row>117</xdr:row>
                    <xdr:rowOff>0</xdr:rowOff>
                  </from>
                  <to>
                    <xdr:col>8</xdr:col>
                    <xdr:colOff>1377950</xdr:colOff>
                    <xdr:row>118</xdr:row>
                    <xdr:rowOff>0</xdr:rowOff>
                  </to>
                </anchor>
              </controlPr>
            </control>
          </mc:Choice>
        </mc:AlternateContent>
        <mc:AlternateContent xmlns:mc="http://schemas.openxmlformats.org/markup-compatibility/2006">
          <mc:Choice Requires="x14">
            <control shapeId="16465" r:id="rId53" name="Scroll Bar 81">
              <controlPr defaultSize="0" autoPict="0">
                <anchor moveWithCells="1">
                  <from>
                    <xdr:col>8</xdr:col>
                    <xdr:colOff>12700</xdr:colOff>
                    <xdr:row>115</xdr:row>
                    <xdr:rowOff>0</xdr:rowOff>
                  </from>
                  <to>
                    <xdr:col>8</xdr:col>
                    <xdr:colOff>1377950</xdr:colOff>
                    <xdr:row>116</xdr:row>
                    <xdr:rowOff>0</xdr:rowOff>
                  </to>
                </anchor>
              </controlPr>
            </control>
          </mc:Choice>
        </mc:AlternateContent>
        <mc:AlternateContent xmlns:mc="http://schemas.openxmlformats.org/markup-compatibility/2006">
          <mc:Choice Requires="x14">
            <control shapeId="16466" r:id="rId54" name="Scroll Bar 82">
              <controlPr defaultSize="0" autoPict="0">
                <anchor moveWithCells="1">
                  <from>
                    <xdr:col>8</xdr:col>
                    <xdr:colOff>12700</xdr:colOff>
                    <xdr:row>53</xdr:row>
                    <xdr:rowOff>0</xdr:rowOff>
                  </from>
                  <to>
                    <xdr:col>8</xdr:col>
                    <xdr:colOff>1377950</xdr:colOff>
                    <xdr:row>54</xdr:row>
                    <xdr:rowOff>0</xdr:rowOff>
                  </to>
                </anchor>
              </controlPr>
            </control>
          </mc:Choice>
        </mc:AlternateContent>
        <mc:AlternateContent xmlns:mc="http://schemas.openxmlformats.org/markup-compatibility/2006">
          <mc:Choice Requires="x14">
            <control shapeId="16467" r:id="rId55" name="Scroll Bar 83">
              <controlPr defaultSize="0" autoPict="0">
                <anchor moveWithCells="1">
                  <from>
                    <xdr:col>8</xdr:col>
                    <xdr:colOff>12700</xdr:colOff>
                    <xdr:row>55</xdr:row>
                    <xdr:rowOff>0</xdr:rowOff>
                  </from>
                  <to>
                    <xdr:col>8</xdr:col>
                    <xdr:colOff>1377950</xdr:colOff>
                    <xdr:row>56</xdr:row>
                    <xdr:rowOff>0</xdr:rowOff>
                  </to>
                </anchor>
              </controlPr>
            </control>
          </mc:Choice>
        </mc:AlternateContent>
        <mc:AlternateContent xmlns:mc="http://schemas.openxmlformats.org/markup-compatibility/2006">
          <mc:Choice Requires="x14">
            <control shapeId="16468" r:id="rId56" name="Scroll Bar 84">
              <controlPr defaultSize="0" autoPict="0">
                <anchor moveWithCells="1">
                  <from>
                    <xdr:col>8</xdr:col>
                    <xdr:colOff>12700</xdr:colOff>
                    <xdr:row>56</xdr:row>
                    <xdr:rowOff>0</xdr:rowOff>
                  </from>
                  <to>
                    <xdr:col>8</xdr:col>
                    <xdr:colOff>1377950</xdr:colOff>
                    <xdr:row>57</xdr:row>
                    <xdr:rowOff>0</xdr:rowOff>
                  </to>
                </anchor>
              </controlPr>
            </control>
          </mc:Choice>
        </mc:AlternateContent>
        <mc:AlternateContent xmlns:mc="http://schemas.openxmlformats.org/markup-compatibility/2006">
          <mc:Choice Requires="x14">
            <control shapeId="16469" r:id="rId57" name="Scroll Bar 85">
              <controlPr defaultSize="0" autoPict="0">
                <anchor moveWithCells="1">
                  <from>
                    <xdr:col>8</xdr:col>
                    <xdr:colOff>12700</xdr:colOff>
                    <xdr:row>57</xdr:row>
                    <xdr:rowOff>0</xdr:rowOff>
                  </from>
                  <to>
                    <xdr:col>8</xdr:col>
                    <xdr:colOff>1377950</xdr:colOff>
                    <xdr:row>58</xdr:row>
                    <xdr:rowOff>0</xdr:rowOff>
                  </to>
                </anchor>
              </controlPr>
            </control>
          </mc:Choice>
        </mc:AlternateContent>
        <mc:AlternateContent xmlns:mc="http://schemas.openxmlformats.org/markup-compatibility/2006">
          <mc:Choice Requires="x14">
            <control shapeId="16470" r:id="rId58" name="Scroll Bar 86">
              <controlPr defaultSize="0" autoPict="0">
                <anchor moveWithCells="1">
                  <from>
                    <xdr:col>8</xdr:col>
                    <xdr:colOff>12700</xdr:colOff>
                    <xdr:row>61</xdr:row>
                    <xdr:rowOff>0</xdr:rowOff>
                  </from>
                  <to>
                    <xdr:col>8</xdr:col>
                    <xdr:colOff>1377950</xdr:colOff>
                    <xdr:row>62</xdr:row>
                    <xdr:rowOff>0</xdr:rowOff>
                  </to>
                </anchor>
              </controlPr>
            </control>
          </mc:Choice>
        </mc:AlternateContent>
        <mc:AlternateContent xmlns:mc="http://schemas.openxmlformats.org/markup-compatibility/2006">
          <mc:Choice Requires="x14">
            <control shapeId="16472" r:id="rId59" name="Scroll Bar 88">
              <controlPr defaultSize="0" autoPict="0">
                <anchor moveWithCells="1">
                  <from>
                    <xdr:col>8</xdr:col>
                    <xdr:colOff>12700</xdr:colOff>
                    <xdr:row>66</xdr:row>
                    <xdr:rowOff>0</xdr:rowOff>
                  </from>
                  <to>
                    <xdr:col>8</xdr:col>
                    <xdr:colOff>1377950</xdr:colOff>
                    <xdr:row>67</xdr:row>
                    <xdr:rowOff>0</xdr:rowOff>
                  </to>
                </anchor>
              </controlPr>
            </control>
          </mc:Choice>
        </mc:AlternateContent>
        <mc:AlternateContent xmlns:mc="http://schemas.openxmlformats.org/markup-compatibility/2006">
          <mc:Choice Requires="x14">
            <control shapeId="16473" r:id="rId60" name="Scroll Bar 89">
              <controlPr defaultSize="0" autoPict="0">
                <anchor moveWithCells="1">
                  <from>
                    <xdr:col>8</xdr:col>
                    <xdr:colOff>12700</xdr:colOff>
                    <xdr:row>67</xdr:row>
                    <xdr:rowOff>0</xdr:rowOff>
                  </from>
                  <to>
                    <xdr:col>8</xdr:col>
                    <xdr:colOff>1377950</xdr:colOff>
                    <xdr:row>68</xdr:row>
                    <xdr:rowOff>0</xdr:rowOff>
                  </to>
                </anchor>
              </controlPr>
            </control>
          </mc:Choice>
        </mc:AlternateContent>
        <mc:AlternateContent xmlns:mc="http://schemas.openxmlformats.org/markup-compatibility/2006">
          <mc:Choice Requires="x14">
            <control shapeId="16474" r:id="rId61" name="Scroll Bar 90">
              <controlPr defaultSize="0" autoPict="0">
                <anchor moveWithCells="1">
                  <from>
                    <xdr:col>8</xdr:col>
                    <xdr:colOff>12700</xdr:colOff>
                    <xdr:row>70</xdr:row>
                    <xdr:rowOff>0</xdr:rowOff>
                  </from>
                  <to>
                    <xdr:col>8</xdr:col>
                    <xdr:colOff>1377950</xdr:colOff>
                    <xdr:row>71</xdr:row>
                    <xdr:rowOff>0</xdr:rowOff>
                  </to>
                </anchor>
              </controlPr>
            </control>
          </mc:Choice>
        </mc:AlternateContent>
        <mc:AlternateContent xmlns:mc="http://schemas.openxmlformats.org/markup-compatibility/2006">
          <mc:Choice Requires="x14">
            <control shapeId="16475" r:id="rId62" name="Scroll Bar 91">
              <controlPr defaultSize="0" autoPict="0">
                <anchor moveWithCells="1">
                  <from>
                    <xdr:col>8</xdr:col>
                    <xdr:colOff>12700</xdr:colOff>
                    <xdr:row>65</xdr:row>
                    <xdr:rowOff>0</xdr:rowOff>
                  </from>
                  <to>
                    <xdr:col>8</xdr:col>
                    <xdr:colOff>1377950</xdr:colOff>
                    <xdr:row>66</xdr:row>
                    <xdr:rowOff>0</xdr:rowOff>
                  </to>
                </anchor>
              </controlPr>
            </control>
          </mc:Choice>
        </mc:AlternateContent>
        <mc:AlternateContent xmlns:mc="http://schemas.openxmlformats.org/markup-compatibility/2006">
          <mc:Choice Requires="x14">
            <control shapeId="16476" r:id="rId63" name="Scroll Bar 92">
              <controlPr defaultSize="0" autoPict="0">
                <anchor moveWithCells="1">
                  <from>
                    <xdr:col>8</xdr:col>
                    <xdr:colOff>12700</xdr:colOff>
                    <xdr:row>69</xdr:row>
                    <xdr:rowOff>0</xdr:rowOff>
                  </from>
                  <to>
                    <xdr:col>8</xdr:col>
                    <xdr:colOff>1377950</xdr:colOff>
                    <xdr:row>70</xdr:row>
                    <xdr:rowOff>0</xdr:rowOff>
                  </to>
                </anchor>
              </controlPr>
            </control>
          </mc:Choice>
        </mc:AlternateContent>
        <mc:AlternateContent xmlns:mc="http://schemas.openxmlformats.org/markup-compatibility/2006">
          <mc:Choice Requires="x14">
            <control shapeId="16477" r:id="rId64" name="Scroll Bar 93">
              <controlPr defaultSize="0" autoPict="0">
                <anchor moveWithCells="1">
                  <from>
                    <xdr:col>8</xdr:col>
                    <xdr:colOff>12700</xdr:colOff>
                    <xdr:row>71</xdr:row>
                    <xdr:rowOff>0</xdr:rowOff>
                  </from>
                  <to>
                    <xdr:col>8</xdr:col>
                    <xdr:colOff>1377950</xdr:colOff>
                    <xdr:row>72</xdr:row>
                    <xdr:rowOff>0</xdr:rowOff>
                  </to>
                </anchor>
              </controlPr>
            </control>
          </mc:Choice>
        </mc:AlternateContent>
        <mc:AlternateContent xmlns:mc="http://schemas.openxmlformats.org/markup-compatibility/2006">
          <mc:Choice Requires="x14">
            <control shapeId="16478" r:id="rId65" name="Scroll Bar 94">
              <controlPr defaultSize="0" autoPict="0">
                <anchor moveWithCells="1">
                  <from>
                    <xdr:col>8</xdr:col>
                    <xdr:colOff>12700</xdr:colOff>
                    <xdr:row>73</xdr:row>
                    <xdr:rowOff>0</xdr:rowOff>
                  </from>
                  <to>
                    <xdr:col>8</xdr:col>
                    <xdr:colOff>1377950</xdr:colOff>
                    <xdr:row>74</xdr:row>
                    <xdr:rowOff>0</xdr:rowOff>
                  </to>
                </anchor>
              </controlPr>
            </control>
          </mc:Choice>
        </mc:AlternateContent>
        <mc:AlternateContent xmlns:mc="http://schemas.openxmlformats.org/markup-compatibility/2006">
          <mc:Choice Requires="x14">
            <control shapeId="16479" r:id="rId66" name="Scroll Bar 95">
              <controlPr defaultSize="0" autoPict="0">
                <anchor moveWithCells="1">
                  <from>
                    <xdr:col>8</xdr:col>
                    <xdr:colOff>12700</xdr:colOff>
                    <xdr:row>75</xdr:row>
                    <xdr:rowOff>0</xdr:rowOff>
                  </from>
                  <to>
                    <xdr:col>8</xdr:col>
                    <xdr:colOff>1377950</xdr:colOff>
                    <xdr:row>76</xdr:row>
                    <xdr:rowOff>0</xdr:rowOff>
                  </to>
                </anchor>
              </controlPr>
            </control>
          </mc:Choice>
        </mc:AlternateContent>
        <mc:AlternateContent xmlns:mc="http://schemas.openxmlformats.org/markup-compatibility/2006">
          <mc:Choice Requires="x14">
            <control shapeId="16480" r:id="rId67" name="Scroll Bar 96">
              <controlPr defaultSize="0" autoPict="0">
                <anchor moveWithCells="1">
                  <from>
                    <xdr:col>8</xdr:col>
                    <xdr:colOff>12700</xdr:colOff>
                    <xdr:row>78</xdr:row>
                    <xdr:rowOff>0</xdr:rowOff>
                  </from>
                  <to>
                    <xdr:col>8</xdr:col>
                    <xdr:colOff>1377950</xdr:colOff>
                    <xdr:row>79</xdr:row>
                    <xdr:rowOff>0</xdr:rowOff>
                  </to>
                </anchor>
              </controlPr>
            </control>
          </mc:Choice>
        </mc:AlternateContent>
        <mc:AlternateContent xmlns:mc="http://schemas.openxmlformats.org/markup-compatibility/2006">
          <mc:Choice Requires="x14">
            <control shapeId="16481" r:id="rId68" name="Scroll Bar 97">
              <controlPr defaultSize="0" autoPict="0">
                <anchor moveWithCells="1">
                  <from>
                    <xdr:col>8</xdr:col>
                    <xdr:colOff>12700</xdr:colOff>
                    <xdr:row>84</xdr:row>
                    <xdr:rowOff>0</xdr:rowOff>
                  </from>
                  <to>
                    <xdr:col>8</xdr:col>
                    <xdr:colOff>1377950</xdr:colOff>
                    <xdr:row>85</xdr:row>
                    <xdr:rowOff>0</xdr:rowOff>
                  </to>
                </anchor>
              </controlPr>
            </control>
          </mc:Choice>
        </mc:AlternateContent>
        <mc:AlternateContent xmlns:mc="http://schemas.openxmlformats.org/markup-compatibility/2006">
          <mc:Choice Requires="x14">
            <control shapeId="16482" r:id="rId69" name="Scroll Bar 98">
              <controlPr defaultSize="0" autoPict="0">
                <anchor moveWithCells="1">
                  <from>
                    <xdr:col>8</xdr:col>
                    <xdr:colOff>12700</xdr:colOff>
                    <xdr:row>86</xdr:row>
                    <xdr:rowOff>0</xdr:rowOff>
                  </from>
                  <to>
                    <xdr:col>8</xdr:col>
                    <xdr:colOff>1377950</xdr:colOff>
                    <xdr:row>87</xdr:row>
                    <xdr:rowOff>0</xdr:rowOff>
                  </to>
                </anchor>
              </controlPr>
            </control>
          </mc:Choice>
        </mc:AlternateContent>
        <mc:AlternateContent xmlns:mc="http://schemas.openxmlformats.org/markup-compatibility/2006">
          <mc:Choice Requires="x14">
            <control shapeId="16483" r:id="rId70" name="Scroll Bar 99">
              <controlPr defaultSize="0" autoPict="0">
                <anchor moveWithCells="1">
                  <from>
                    <xdr:col>8</xdr:col>
                    <xdr:colOff>12700</xdr:colOff>
                    <xdr:row>87</xdr:row>
                    <xdr:rowOff>266700</xdr:rowOff>
                  </from>
                  <to>
                    <xdr:col>8</xdr:col>
                    <xdr:colOff>1377950</xdr:colOff>
                    <xdr:row>89</xdr:row>
                    <xdr:rowOff>0</xdr:rowOff>
                  </to>
                </anchor>
              </controlPr>
            </control>
          </mc:Choice>
        </mc:AlternateContent>
        <mc:AlternateContent xmlns:mc="http://schemas.openxmlformats.org/markup-compatibility/2006">
          <mc:Choice Requires="x14">
            <control shapeId="16484" r:id="rId71" name="Scroll Bar 100">
              <controlPr defaultSize="0" autoPict="0">
                <anchor moveWithCells="1">
                  <from>
                    <xdr:col>8</xdr:col>
                    <xdr:colOff>12700</xdr:colOff>
                    <xdr:row>88</xdr:row>
                    <xdr:rowOff>381000</xdr:rowOff>
                  </from>
                  <to>
                    <xdr:col>8</xdr:col>
                    <xdr:colOff>1377950</xdr:colOff>
                    <xdr:row>90</xdr:row>
                    <xdr:rowOff>0</xdr:rowOff>
                  </to>
                </anchor>
              </controlPr>
            </control>
          </mc:Choice>
        </mc:AlternateContent>
        <mc:AlternateContent xmlns:mc="http://schemas.openxmlformats.org/markup-compatibility/2006">
          <mc:Choice Requires="x14">
            <control shapeId="16485" r:id="rId72" name="Scroll Bar 101">
              <controlPr defaultSize="0" autoPict="0">
                <anchor moveWithCells="1">
                  <from>
                    <xdr:col>8</xdr:col>
                    <xdr:colOff>12700</xdr:colOff>
                    <xdr:row>90</xdr:row>
                    <xdr:rowOff>266700</xdr:rowOff>
                  </from>
                  <to>
                    <xdr:col>8</xdr:col>
                    <xdr:colOff>1377950</xdr:colOff>
                    <xdr:row>92</xdr:row>
                    <xdr:rowOff>0</xdr:rowOff>
                  </to>
                </anchor>
              </controlPr>
            </control>
          </mc:Choice>
        </mc:AlternateContent>
        <mc:AlternateContent xmlns:mc="http://schemas.openxmlformats.org/markup-compatibility/2006">
          <mc:Choice Requires="x14">
            <control shapeId="16486" r:id="rId73" name="Scroll Bar 102">
              <controlPr defaultSize="0" autoPict="0">
                <anchor moveWithCells="1">
                  <from>
                    <xdr:col>8</xdr:col>
                    <xdr:colOff>12700</xdr:colOff>
                    <xdr:row>91</xdr:row>
                    <xdr:rowOff>381000</xdr:rowOff>
                  </from>
                  <to>
                    <xdr:col>8</xdr:col>
                    <xdr:colOff>1377950</xdr:colOff>
                    <xdr:row>93</xdr:row>
                    <xdr:rowOff>0</xdr:rowOff>
                  </to>
                </anchor>
              </controlPr>
            </control>
          </mc:Choice>
        </mc:AlternateContent>
        <mc:AlternateContent xmlns:mc="http://schemas.openxmlformats.org/markup-compatibility/2006">
          <mc:Choice Requires="x14">
            <control shapeId="16487" r:id="rId74" name="Scroll Bar 103">
              <controlPr defaultSize="0" autoPict="0">
                <anchor moveWithCells="1">
                  <from>
                    <xdr:col>8</xdr:col>
                    <xdr:colOff>12700</xdr:colOff>
                    <xdr:row>93</xdr:row>
                    <xdr:rowOff>0</xdr:rowOff>
                  </from>
                  <to>
                    <xdr:col>8</xdr:col>
                    <xdr:colOff>1377950</xdr:colOff>
                    <xdr:row>94</xdr:row>
                    <xdr:rowOff>0</xdr:rowOff>
                  </to>
                </anchor>
              </controlPr>
            </control>
          </mc:Choice>
        </mc:AlternateContent>
        <mc:AlternateContent xmlns:mc="http://schemas.openxmlformats.org/markup-compatibility/2006">
          <mc:Choice Requires="x14">
            <control shapeId="16489" r:id="rId75" name="Scroll Bar 105">
              <controlPr defaultSize="0" autoPict="0">
                <anchor moveWithCells="1">
                  <from>
                    <xdr:col>8</xdr:col>
                    <xdr:colOff>12700</xdr:colOff>
                    <xdr:row>106</xdr:row>
                    <xdr:rowOff>0</xdr:rowOff>
                  </from>
                  <to>
                    <xdr:col>8</xdr:col>
                    <xdr:colOff>1377950</xdr:colOff>
                    <xdr:row>106</xdr:row>
                    <xdr:rowOff>266700</xdr:rowOff>
                  </to>
                </anchor>
              </controlPr>
            </control>
          </mc:Choice>
        </mc:AlternateContent>
        <mc:AlternateContent xmlns:mc="http://schemas.openxmlformats.org/markup-compatibility/2006">
          <mc:Choice Requires="x14">
            <control shapeId="16490" r:id="rId76" name="Scroll Bar 106">
              <controlPr defaultSize="0" autoPict="0">
                <anchor moveWithCells="1">
                  <from>
                    <xdr:col>8</xdr:col>
                    <xdr:colOff>12700</xdr:colOff>
                    <xdr:row>106</xdr:row>
                    <xdr:rowOff>0</xdr:rowOff>
                  </from>
                  <to>
                    <xdr:col>8</xdr:col>
                    <xdr:colOff>1377950</xdr:colOff>
                    <xdr:row>106</xdr:row>
                    <xdr:rowOff>361950</xdr:rowOff>
                  </to>
                </anchor>
              </controlPr>
            </control>
          </mc:Choice>
        </mc:AlternateContent>
        <mc:AlternateContent xmlns:mc="http://schemas.openxmlformats.org/markup-compatibility/2006">
          <mc:Choice Requires="x14">
            <control shapeId="16492" r:id="rId77" name="Scroll Bar 108">
              <controlPr defaultSize="0" autoPict="0">
                <anchor moveWithCells="1">
                  <from>
                    <xdr:col>8</xdr:col>
                    <xdr:colOff>12700</xdr:colOff>
                    <xdr:row>50</xdr:row>
                    <xdr:rowOff>0</xdr:rowOff>
                  </from>
                  <to>
                    <xdr:col>8</xdr:col>
                    <xdr:colOff>1377950</xdr:colOff>
                    <xdr:row>51</xdr:row>
                    <xdr:rowOff>0</xdr:rowOff>
                  </to>
                </anchor>
              </controlPr>
            </control>
          </mc:Choice>
        </mc:AlternateContent>
        <mc:AlternateContent xmlns:mc="http://schemas.openxmlformats.org/markup-compatibility/2006">
          <mc:Choice Requires="x14">
            <control shapeId="16493" r:id="rId78" name="Scroll Bar 109">
              <controlPr defaultSize="0" autoPict="0">
                <anchor moveWithCells="1">
                  <from>
                    <xdr:col>8</xdr:col>
                    <xdr:colOff>12700</xdr:colOff>
                    <xdr:row>52</xdr:row>
                    <xdr:rowOff>0</xdr:rowOff>
                  </from>
                  <to>
                    <xdr:col>8</xdr:col>
                    <xdr:colOff>1377950</xdr:colOff>
                    <xdr:row>53</xdr:row>
                    <xdr:rowOff>0</xdr:rowOff>
                  </to>
                </anchor>
              </controlPr>
            </control>
          </mc:Choice>
        </mc:AlternateContent>
        <mc:AlternateContent xmlns:mc="http://schemas.openxmlformats.org/markup-compatibility/2006">
          <mc:Choice Requires="x14">
            <control shapeId="16494" r:id="rId79" name="Scroll Bar 110">
              <controlPr defaultSize="0" autoPict="0">
                <anchor moveWithCells="1">
                  <from>
                    <xdr:col>8</xdr:col>
                    <xdr:colOff>12700</xdr:colOff>
                    <xdr:row>60</xdr:row>
                    <xdr:rowOff>0</xdr:rowOff>
                  </from>
                  <to>
                    <xdr:col>8</xdr:col>
                    <xdr:colOff>1377950</xdr:colOff>
                    <xdr:row>61</xdr:row>
                    <xdr:rowOff>0</xdr:rowOff>
                  </to>
                </anchor>
              </controlPr>
            </control>
          </mc:Choice>
        </mc:AlternateContent>
        <mc:AlternateContent xmlns:mc="http://schemas.openxmlformats.org/markup-compatibility/2006">
          <mc:Choice Requires="x14">
            <control shapeId="16495" r:id="rId80" name="Scroll Bar 111">
              <controlPr defaultSize="0" autoPict="0">
                <anchor moveWithCells="1">
                  <from>
                    <xdr:col>8</xdr:col>
                    <xdr:colOff>12700</xdr:colOff>
                    <xdr:row>62</xdr:row>
                    <xdr:rowOff>0</xdr:rowOff>
                  </from>
                  <to>
                    <xdr:col>8</xdr:col>
                    <xdr:colOff>1377950</xdr:colOff>
                    <xdr:row>63</xdr:row>
                    <xdr:rowOff>0</xdr:rowOff>
                  </to>
                </anchor>
              </controlPr>
            </control>
          </mc:Choice>
        </mc:AlternateContent>
        <mc:AlternateContent xmlns:mc="http://schemas.openxmlformats.org/markup-compatibility/2006">
          <mc:Choice Requires="x14">
            <control shapeId="16496" r:id="rId81" name="Scroll Bar 112">
              <controlPr defaultSize="0" autoPict="0">
                <anchor moveWithCells="1">
                  <from>
                    <xdr:col>8</xdr:col>
                    <xdr:colOff>12700</xdr:colOff>
                    <xdr:row>64</xdr:row>
                    <xdr:rowOff>0</xdr:rowOff>
                  </from>
                  <to>
                    <xdr:col>8</xdr:col>
                    <xdr:colOff>1377950</xdr:colOff>
                    <xdr:row>65</xdr:row>
                    <xdr:rowOff>0</xdr:rowOff>
                  </to>
                </anchor>
              </controlPr>
            </control>
          </mc:Choice>
        </mc:AlternateContent>
        <mc:AlternateContent xmlns:mc="http://schemas.openxmlformats.org/markup-compatibility/2006">
          <mc:Choice Requires="x14">
            <control shapeId="16497" r:id="rId82" name="Scroll Bar 113">
              <controlPr defaultSize="0" autoPict="0">
                <anchor moveWithCells="1">
                  <from>
                    <xdr:col>8</xdr:col>
                    <xdr:colOff>12700</xdr:colOff>
                    <xdr:row>68</xdr:row>
                    <xdr:rowOff>0</xdr:rowOff>
                  </from>
                  <to>
                    <xdr:col>8</xdr:col>
                    <xdr:colOff>1377950</xdr:colOff>
                    <xdr:row>69</xdr:row>
                    <xdr:rowOff>0</xdr:rowOff>
                  </to>
                </anchor>
              </controlPr>
            </control>
          </mc:Choice>
        </mc:AlternateContent>
        <mc:AlternateContent xmlns:mc="http://schemas.openxmlformats.org/markup-compatibility/2006">
          <mc:Choice Requires="x14">
            <control shapeId="16498" r:id="rId83" name="Scroll Bar 114">
              <controlPr defaultSize="0" autoPict="0">
                <anchor moveWithCells="1">
                  <from>
                    <xdr:col>8</xdr:col>
                    <xdr:colOff>12700</xdr:colOff>
                    <xdr:row>72</xdr:row>
                    <xdr:rowOff>0</xdr:rowOff>
                  </from>
                  <to>
                    <xdr:col>8</xdr:col>
                    <xdr:colOff>1377950</xdr:colOff>
                    <xdr:row>73</xdr:row>
                    <xdr:rowOff>0</xdr:rowOff>
                  </to>
                </anchor>
              </controlPr>
            </control>
          </mc:Choice>
        </mc:AlternateContent>
        <mc:AlternateContent xmlns:mc="http://schemas.openxmlformats.org/markup-compatibility/2006">
          <mc:Choice Requires="x14">
            <control shapeId="16499" r:id="rId84" name="Scroll Bar 115">
              <controlPr defaultSize="0" autoPict="0">
                <anchor moveWithCells="1">
                  <from>
                    <xdr:col>8</xdr:col>
                    <xdr:colOff>12700</xdr:colOff>
                    <xdr:row>74</xdr:row>
                    <xdr:rowOff>0</xdr:rowOff>
                  </from>
                  <to>
                    <xdr:col>8</xdr:col>
                    <xdr:colOff>1377950</xdr:colOff>
                    <xdr:row>75</xdr:row>
                    <xdr:rowOff>0</xdr:rowOff>
                  </to>
                </anchor>
              </controlPr>
            </control>
          </mc:Choice>
        </mc:AlternateContent>
        <mc:AlternateContent xmlns:mc="http://schemas.openxmlformats.org/markup-compatibility/2006">
          <mc:Choice Requires="x14">
            <control shapeId="16500" r:id="rId85" name="Scroll Bar 116">
              <controlPr defaultSize="0" autoPict="0">
                <anchor moveWithCells="1">
                  <from>
                    <xdr:col>8</xdr:col>
                    <xdr:colOff>12700</xdr:colOff>
                    <xdr:row>76</xdr:row>
                    <xdr:rowOff>0</xdr:rowOff>
                  </from>
                  <to>
                    <xdr:col>8</xdr:col>
                    <xdr:colOff>1377950</xdr:colOff>
                    <xdr:row>77</xdr:row>
                    <xdr:rowOff>0</xdr:rowOff>
                  </to>
                </anchor>
              </controlPr>
            </control>
          </mc:Choice>
        </mc:AlternateContent>
        <mc:AlternateContent xmlns:mc="http://schemas.openxmlformats.org/markup-compatibility/2006">
          <mc:Choice Requires="x14">
            <control shapeId="16501" r:id="rId86" name="Scroll Bar 117">
              <controlPr defaultSize="0" autoPict="0">
                <anchor moveWithCells="1">
                  <from>
                    <xdr:col>8</xdr:col>
                    <xdr:colOff>12700</xdr:colOff>
                    <xdr:row>81</xdr:row>
                    <xdr:rowOff>0</xdr:rowOff>
                  </from>
                  <to>
                    <xdr:col>8</xdr:col>
                    <xdr:colOff>1377950</xdr:colOff>
                    <xdr:row>82</xdr:row>
                    <xdr:rowOff>0</xdr:rowOff>
                  </to>
                </anchor>
              </controlPr>
            </control>
          </mc:Choice>
        </mc:AlternateContent>
        <mc:AlternateContent xmlns:mc="http://schemas.openxmlformats.org/markup-compatibility/2006">
          <mc:Choice Requires="x14">
            <control shapeId="16502" r:id="rId87" name="Scroll Bar 118">
              <controlPr defaultSize="0" autoPict="0">
                <anchor moveWithCells="1">
                  <from>
                    <xdr:col>8</xdr:col>
                    <xdr:colOff>12700</xdr:colOff>
                    <xdr:row>82</xdr:row>
                    <xdr:rowOff>0</xdr:rowOff>
                  </from>
                  <to>
                    <xdr:col>8</xdr:col>
                    <xdr:colOff>1377950</xdr:colOff>
                    <xdr:row>83</xdr:row>
                    <xdr:rowOff>0</xdr:rowOff>
                  </to>
                </anchor>
              </controlPr>
            </control>
          </mc:Choice>
        </mc:AlternateContent>
        <mc:AlternateContent xmlns:mc="http://schemas.openxmlformats.org/markup-compatibility/2006">
          <mc:Choice Requires="x14">
            <control shapeId="16503" r:id="rId88" name="Scroll Bar 119">
              <controlPr defaultSize="0" autoPict="0">
                <anchor moveWithCells="1">
                  <from>
                    <xdr:col>8</xdr:col>
                    <xdr:colOff>12700</xdr:colOff>
                    <xdr:row>83</xdr:row>
                    <xdr:rowOff>0</xdr:rowOff>
                  </from>
                  <to>
                    <xdr:col>8</xdr:col>
                    <xdr:colOff>1377950</xdr:colOff>
                    <xdr:row>84</xdr:row>
                    <xdr:rowOff>0</xdr:rowOff>
                  </to>
                </anchor>
              </controlPr>
            </control>
          </mc:Choice>
        </mc:AlternateContent>
        <mc:AlternateContent xmlns:mc="http://schemas.openxmlformats.org/markup-compatibility/2006">
          <mc:Choice Requires="x14">
            <control shapeId="16504" r:id="rId89" name="Scroll Bar 120">
              <controlPr defaultSize="0" autoPict="0">
                <anchor moveWithCells="1">
                  <from>
                    <xdr:col>8</xdr:col>
                    <xdr:colOff>12700</xdr:colOff>
                    <xdr:row>87</xdr:row>
                    <xdr:rowOff>0</xdr:rowOff>
                  </from>
                  <to>
                    <xdr:col>8</xdr:col>
                    <xdr:colOff>1377950</xdr:colOff>
                    <xdr:row>88</xdr:row>
                    <xdr:rowOff>0</xdr:rowOff>
                  </to>
                </anchor>
              </controlPr>
            </control>
          </mc:Choice>
        </mc:AlternateContent>
        <mc:AlternateContent xmlns:mc="http://schemas.openxmlformats.org/markup-compatibility/2006">
          <mc:Choice Requires="x14">
            <control shapeId="16505" r:id="rId90" name="Scroll Bar 121">
              <controlPr defaultSize="0" autoPict="0">
                <anchor moveWithCells="1">
                  <from>
                    <xdr:col>8</xdr:col>
                    <xdr:colOff>12700</xdr:colOff>
                    <xdr:row>90</xdr:row>
                    <xdr:rowOff>0</xdr:rowOff>
                  </from>
                  <to>
                    <xdr:col>8</xdr:col>
                    <xdr:colOff>1377950</xdr:colOff>
                    <xdr:row>91</xdr:row>
                    <xdr:rowOff>0</xdr:rowOff>
                  </to>
                </anchor>
              </controlPr>
            </control>
          </mc:Choice>
        </mc:AlternateContent>
        <mc:AlternateContent xmlns:mc="http://schemas.openxmlformats.org/markup-compatibility/2006">
          <mc:Choice Requires="x14">
            <control shapeId="16506" r:id="rId91" name="Scroll Bar 122">
              <controlPr defaultSize="0" autoPict="0">
                <anchor moveWithCells="1">
                  <from>
                    <xdr:col>8</xdr:col>
                    <xdr:colOff>12700</xdr:colOff>
                    <xdr:row>94</xdr:row>
                    <xdr:rowOff>0</xdr:rowOff>
                  </from>
                  <to>
                    <xdr:col>8</xdr:col>
                    <xdr:colOff>1377950</xdr:colOff>
                    <xdr:row>95</xdr:row>
                    <xdr:rowOff>0</xdr:rowOff>
                  </to>
                </anchor>
              </controlPr>
            </control>
          </mc:Choice>
        </mc:AlternateContent>
        <mc:AlternateContent xmlns:mc="http://schemas.openxmlformats.org/markup-compatibility/2006">
          <mc:Choice Requires="x14">
            <control shapeId="16507" r:id="rId92" name="Scroll Bar 123">
              <controlPr defaultSize="0" autoPict="0">
                <anchor moveWithCells="1">
                  <from>
                    <xdr:col>8</xdr:col>
                    <xdr:colOff>12700</xdr:colOff>
                    <xdr:row>95</xdr:row>
                    <xdr:rowOff>0</xdr:rowOff>
                  </from>
                  <to>
                    <xdr:col>8</xdr:col>
                    <xdr:colOff>1377950</xdr:colOff>
                    <xdr:row>96</xdr:row>
                    <xdr:rowOff>0</xdr:rowOff>
                  </to>
                </anchor>
              </controlPr>
            </control>
          </mc:Choice>
        </mc:AlternateContent>
        <mc:AlternateContent xmlns:mc="http://schemas.openxmlformats.org/markup-compatibility/2006">
          <mc:Choice Requires="x14">
            <control shapeId="16508" r:id="rId93" name="Scroll Bar 124">
              <controlPr defaultSize="0" autoPict="0">
                <anchor moveWithCells="1">
                  <from>
                    <xdr:col>8</xdr:col>
                    <xdr:colOff>12700</xdr:colOff>
                    <xdr:row>97</xdr:row>
                    <xdr:rowOff>0</xdr:rowOff>
                  </from>
                  <to>
                    <xdr:col>8</xdr:col>
                    <xdr:colOff>1377950</xdr:colOff>
                    <xdr:row>98</xdr:row>
                    <xdr:rowOff>0</xdr:rowOff>
                  </to>
                </anchor>
              </controlPr>
            </control>
          </mc:Choice>
        </mc:AlternateContent>
        <mc:AlternateContent xmlns:mc="http://schemas.openxmlformats.org/markup-compatibility/2006">
          <mc:Choice Requires="x14">
            <control shapeId="16509" r:id="rId94" name="Scroll Bar 125">
              <controlPr defaultSize="0" autoPict="0">
                <anchor moveWithCells="1">
                  <from>
                    <xdr:col>8</xdr:col>
                    <xdr:colOff>12700</xdr:colOff>
                    <xdr:row>109</xdr:row>
                    <xdr:rowOff>0</xdr:rowOff>
                  </from>
                  <to>
                    <xdr:col>8</xdr:col>
                    <xdr:colOff>1377950</xdr:colOff>
                    <xdr:row>110</xdr:row>
                    <xdr:rowOff>0</xdr:rowOff>
                  </to>
                </anchor>
              </controlPr>
            </control>
          </mc:Choice>
        </mc:AlternateContent>
        <mc:AlternateContent xmlns:mc="http://schemas.openxmlformats.org/markup-compatibility/2006">
          <mc:Choice Requires="x14">
            <control shapeId="16510" r:id="rId95" name="Scroll Bar 126">
              <controlPr defaultSize="0" autoPict="0">
                <anchor moveWithCells="1">
                  <from>
                    <xdr:col>8</xdr:col>
                    <xdr:colOff>12700</xdr:colOff>
                    <xdr:row>110</xdr:row>
                    <xdr:rowOff>0</xdr:rowOff>
                  </from>
                  <to>
                    <xdr:col>8</xdr:col>
                    <xdr:colOff>1377950</xdr:colOff>
                    <xdr:row>111</xdr:row>
                    <xdr:rowOff>0</xdr:rowOff>
                  </to>
                </anchor>
              </controlPr>
            </control>
          </mc:Choice>
        </mc:AlternateContent>
        <mc:AlternateContent xmlns:mc="http://schemas.openxmlformats.org/markup-compatibility/2006">
          <mc:Choice Requires="x14">
            <control shapeId="16511" r:id="rId96" name="Scroll Bar 127">
              <controlPr defaultSize="0" autoPict="0">
                <anchor moveWithCells="1">
                  <from>
                    <xdr:col>8</xdr:col>
                    <xdr:colOff>12700</xdr:colOff>
                    <xdr:row>111</xdr:row>
                    <xdr:rowOff>0</xdr:rowOff>
                  </from>
                  <to>
                    <xdr:col>8</xdr:col>
                    <xdr:colOff>1377950</xdr:colOff>
                    <xdr:row>112</xdr:row>
                    <xdr:rowOff>0</xdr:rowOff>
                  </to>
                </anchor>
              </controlPr>
            </control>
          </mc:Choice>
        </mc:AlternateContent>
        <mc:AlternateContent xmlns:mc="http://schemas.openxmlformats.org/markup-compatibility/2006">
          <mc:Choice Requires="x14">
            <control shapeId="16512" r:id="rId97" name="Scroll Bar 128">
              <controlPr defaultSize="0" autoPict="0">
                <anchor moveWithCells="1">
                  <from>
                    <xdr:col>8</xdr:col>
                    <xdr:colOff>12700</xdr:colOff>
                    <xdr:row>112</xdr:row>
                    <xdr:rowOff>0</xdr:rowOff>
                  </from>
                  <to>
                    <xdr:col>8</xdr:col>
                    <xdr:colOff>1377950</xdr:colOff>
                    <xdr:row>113</xdr:row>
                    <xdr:rowOff>0</xdr:rowOff>
                  </to>
                </anchor>
              </controlPr>
            </control>
          </mc:Choice>
        </mc:AlternateContent>
        <mc:AlternateContent xmlns:mc="http://schemas.openxmlformats.org/markup-compatibility/2006">
          <mc:Choice Requires="x14">
            <control shapeId="16513" r:id="rId98" name="Scroll Bar 129">
              <controlPr defaultSize="0" autoPict="0">
                <anchor moveWithCells="1">
                  <from>
                    <xdr:col>8</xdr:col>
                    <xdr:colOff>12700</xdr:colOff>
                    <xdr:row>113</xdr:row>
                    <xdr:rowOff>0</xdr:rowOff>
                  </from>
                  <to>
                    <xdr:col>8</xdr:col>
                    <xdr:colOff>1377950</xdr:colOff>
                    <xdr:row>114</xdr:row>
                    <xdr:rowOff>0</xdr:rowOff>
                  </to>
                </anchor>
              </controlPr>
            </control>
          </mc:Choice>
        </mc:AlternateContent>
        <mc:AlternateContent xmlns:mc="http://schemas.openxmlformats.org/markup-compatibility/2006">
          <mc:Choice Requires="x14">
            <control shapeId="16514" r:id="rId99" name="Scroll Bar 130">
              <controlPr defaultSize="0" autoPict="0">
                <anchor moveWithCells="1">
                  <from>
                    <xdr:col>8</xdr:col>
                    <xdr:colOff>12700</xdr:colOff>
                    <xdr:row>114</xdr:row>
                    <xdr:rowOff>0</xdr:rowOff>
                  </from>
                  <to>
                    <xdr:col>8</xdr:col>
                    <xdr:colOff>1377950</xdr:colOff>
                    <xdr:row>115</xdr:row>
                    <xdr:rowOff>0</xdr:rowOff>
                  </to>
                </anchor>
              </controlPr>
            </control>
          </mc:Choice>
        </mc:AlternateContent>
        <mc:AlternateContent xmlns:mc="http://schemas.openxmlformats.org/markup-compatibility/2006">
          <mc:Choice Requires="x14">
            <control shapeId="16515" r:id="rId100" name="Scroll Bar 131">
              <controlPr defaultSize="0" autoPict="0">
                <anchor moveWithCells="1">
                  <from>
                    <xdr:col>8</xdr:col>
                    <xdr:colOff>12700</xdr:colOff>
                    <xdr:row>77</xdr:row>
                    <xdr:rowOff>0</xdr:rowOff>
                  </from>
                  <to>
                    <xdr:col>8</xdr:col>
                    <xdr:colOff>1377950</xdr:colOff>
                    <xdr:row>78</xdr:row>
                    <xdr:rowOff>0</xdr:rowOff>
                  </to>
                </anchor>
              </controlPr>
            </control>
          </mc:Choice>
        </mc:AlternateContent>
        <mc:AlternateContent xmlns:mc="http://schemas.openxmlformats.org/markup-compatibility/2006">
          <mc:Choice Requires="x14">
            <control shapeId="16516" r:id="rId101" name="Scroll Bar 132">
              <controlPr defaultSize="0" autoPict="0">
                <anchor moveWithCells="1">
                  <from>
                    <xdr:col>8</xdr:col>
                    <xdr:colOff>12700</xdr:colOff>
                    <xdr:row>79</xdr:row>
                    <xdr:rowOff>0</xdr:rowOff>
                  </from>
                  <to>
                    <xdr:col>8</xdr:col>
                    <xdr:colOff>1377950</xdr:colOff>
                    <xdr:row>80</xdr:row>
                    <xdr:rowOff>0</xdr:rowOff>
                  </to>
                </anchor>
              </controlPr>
            </control>
          </mc:Choice>
        </mc:AlternateContent>
        <mc:AlternateContent xmlns:mc="http://schemas.openxmlformats.org/markup-compatibility/2006">
          <mc:Choice Requires="x14">
            <control shapeId="16517" r:id="rId102" name="Scroll Bar 133">
              <controlPr defaultSize="0" autoPict="0">
                <anchor moveWithCells="1">
                  <from>
                    <xdr:col>8</xdr:col>
                    <xdr:colOff>12700</xdr:colOff>
                    <xdr:row>80</xdr:row>
                    <xdr:rowOff>0</xdr:rowOff>
                  </from>
                  <to>
                    <xdr:col>8</xdr:col>
                    <xdr:colOff>1377950</xdr:colOff>
                    <xdr:row>81</xdr:row>
                    <xdr:rowOff>0</xdr:rowOff>
                  </to>
                </anchor>
              </controlPr>
            </control>
          </mc:Choice>
        </mc:AlternateContent>
        <mc:AlternateContent xmlns:mc="http://schemas.openxmlformats.org/markup-compatibility/2006">
          <mc:Choice Requires="x14">
            <control shapeId="16518" r:id="rId103" name="Scroll Bar 134">
              <controlPr defaultSize="0" autoPict="0">
                <anchor moveWithCells="1">
                  <from>
                    <xdr:col>8</xdr:col>
                    <xdr:colOff>12700</xdr:colOff>
                    <xdr:row>85</xdr:row>
                    <xdr:rowOff>0</xdr:rowOff>
                  </from>
                  <to>
                    <xdr:col>8</xdr:col>
                    <xdr:colOff>1377950</xdr:colOff>
                    <xdr:row>86</xdr:row>
                    <xdr:rowOff>0</xdr:rowOff>
                  </to>
                </anchor>
              </controlPr>
            </control>
          </mc:Choice>
        </mc:AlternateContent>
        <mc:AlternateContent xmlns:mc="http://schemas.openxmlformats.org/markup-compatibility/2006">
          <mc:Choice Requires="x14">
            <control shapeId="16519" r:id="rId104" name="Scroll Bar 135">
              <controlPr defaultSize="0" autoPict="0">
                <anchor moveWithCells="1">
                  <from>
                    <xdr:col>8</xdr:col>
                    <xdr:colOff>12700</xdr:colOff>
                    <xdr:row>96</xdr:row>
                    <xdr:rowOff>0</xdr:rowOff>
                  </from>
                  <to>
                    <xdr:col>8</xdr:col>
                    <xdr:colOff>1377950</xdr:colOff>
                    <xdr:row>97</xdr:row>
                    <xdr:rowOff>0</xdr:rowOff>
                  </to>
                </anchor>
              </controlPr>
            </control>
          </mc:Choice>
        </mc:AlternateContent>
        <mc:AlternateContent xmlns:mc="http://schemas.openxmlformats.org/markup-compatibility/2006">
          <mc:Choice Requires="x14">
            <control shapeId="16520" r:id="rId105" name="Scroll Bar 136">
              <controlPr defaultSize="0" autoPict="0">
                <anchor moveWithCells="1">
                  <from>
                    <xdr:col>8</xdr:col>
                    <xdr:colOff>12700</xdr:colOff>
                    <xdr:row>98</xdr:row>
                    <xdr:rowOff>0</xdr:rowOff>
                  </from>
                  <to>
                    <xdr:col>8</xdr:col>
                    <xdr:colOff>1377950</xdr:colOff>
                    <xdr:row>99</xdr:row>
                    <xdr:rowOff>0</xdr:rowOff>
                  </to>
                </anchor>
              </controlPr>
            </control>
          </mc:Choice>
        </mc:AlternateContent>
        <mc:AlternateContent xmlns:mc="http://schemas.openxmlformats.org/markup-compatibility/2006">
          <mc:Choice Requires="x14">
            <control shapeId="16521" r:id="rId106" name="Scroll Bar 137">
              <controlPr defaultSize="0" autoPict="0">
                <anchor moveWithCells="1">
                  <from>
                    <xdr:col>8</xdr:col>
                    <xdr:colOff>12700</xdr:colOff>
                    <xdr:row>101</xdr:row>
                    <xdr:rowOff>0</xdr:rowOff>
                  </from>
                  <to>
                    <xdr:col>8</xdr:col>
                    <xdr:colOff>1377950</xdr:colOff>
                    <xdr:row>102</xdr:row>
                    <xdr:rowOff>0</xdr:rowOff>
                  </to>
                </anchor>
              </controlPr>
            </control>
          </mc:Choice>
        </mc:AlternateContent>
        <mc:AlternateContent xmlns:mc="http://schemas.openxmlformats.org/markup-compatibility/2006">
          <mc:Choice Requires="x14">
            <control shapeId="16522" r:id="rId107" name="Scroll Bar 138">
              <controlPr defaultSize="0" autoPict="0">
                <anchor moveWithCells="1">
                  <from>
                    <xdr:col>8</xdr:col>
                    <xdr:colOff>12700</xdr:colOff>
                    <xdr:row>102</xdr:row>
                    <xdr:rowOff>0</xdr:rowOff>
                  </from>
                  <to>
                    <xdr:col>8</xdr:col>
                    <xdr:colOff>1377950</xdr:colOff>
                    <xdr:row>103</xdr:row>
                    <xdr:rowOff>0</xdr:rowOff>
                  </to>
                </anchor>
              </controlPr>
            </control>
          </mc:Choice>
        </mc:AlternateContent>
        <mc:AlternateContent xmlns:mc="http://schemas.openxmlformats.org/markup-compatibility/2006">
          <mc:Choice Requires="x14">
            <control shapeId="16523" r:id="rId108" name="Scroll Bar 139">
              <controlPr defaultSize="0" autoPict="0">
                <anchor moveWithCells="1">
                  <from>
                    <xdr:col>8</xdr:col>
                    <xdr:colOff>12700</xdr:colOff>
                    <xdr:row>103</xdr:row>
                    <xdr:rowOff>0</xdr:rowOff>
                  </from>
                  <to>
                    <xdr:col>8</xdr:col>
                    <xdr:colOff>1377950</xdr:colOff>
                    <xdr:row>104</xdr:row>
                    <xdr:rowOff>0</xdr:rowOff>
                  </to>
                </anchor>
              </controlPr>
            </control>
          </mc:Choice>
        </mc:AlternateContent>
        <mc:AlternateContent xmlns:mc="http://schemas.openxmlformats.org/markup-compatibility/2006">
          <mc:Choice Requires="x14">
            <control shapeId="16524" r:id="rId109" name="Scroll Bar 140">
              <controlPr defaultSize="0" autoPict="0">
                <anchor moveWithCells="1">
                  <from>
                    <xdr:col>8</xdr:col>
                    <xdr:colOff>12700</xdr:colOff>
                    <xdr:row>104</xdr:row>
                    <xdr:rowOff>0</xdr:rowOff>
                  </from>
                  <to>
                    <xdr:col>8</xdr:col>
                    <xdr:colOff>1377950</xdr:colOff>
                    <xdr:row>105</xdr:row>
                    <xdr:rowOff>0</xdr:rowOff>
                  </to>
                </anchor>
              </controlPr>
            </control>
          </mc:Choice>
        </mc:AlternateContent>
        <mc:AlternateContent xmlns:mc="http://schemas.openxmlformats.org/markup-compatibility/2006">
          <mc:Choice Requires="x14">
            <control shapeId="16525" r:id="rId110" name="Scroll Bar 141">
              <controlPr defaultSize="0" autoPict="0">
                <anchor moveWithCells="1">
                  <from>
                    <xdr:col>8</xdr:col>
                    <xdr:colOff>12700</xdr:colOff>
                    <xdr:row>116</xdr:row>
                    <xdr:rowOff>0</xdr:rowOff>
                  </from>
                  <to>
                    <xdr:col>8</xdr:col>
                    <xdr:colOff>1377950</xdr:colOff>
                    <xdr:row>117</xdr:row>
                    <xdr:rowOff>0</xdr:rowOff>
                  </to>
                </anchor>
              </controlPr>
            </control>
          </mc:Choice>
        </mc:AlternateContent>
        <mc:AlternateContent xmlns:mc="http://schemas.openxmlformats.org/markup-compatibility/2006">
          <mc:Choice Requires="x14">
            <control shapeId="16527" r:id="rId111" name="Scroll Bar 143">
              <controlPr defaultSize="0" autoPict="0">
                <anchor moveWithCells="1">
                  <from>
                    <xdr:col>8</xdr:col>
                    <xdr:colOff>12700</xdr:colOff>
                    <xdr:row>63</xdr:row>
                    <xdr:rowOff>0</xdr:rowOff>
                  </from>
                  <to>
                    <xdr:col>8</xdr:col>
                    <xdr:colOff>1377950</xdr:colOff>
                    <xdr:row>64</xdr:row>
                    <xdr:rowOff>0</xdr:rowOff>
                  </to>
                </anchor>
              </controlPr>
            </control>
          </mc:Choice>
        </mc:AlternateContent>
        <mc:AlternateContent xmlns:mc="http://schemas.openxmlformats.org/markup-compatibility/2006">
          <mc:Choice Requires="x14">
            <control shapeId="16528" r:id="rId112" name="Scroll Bar 144">
              <controlPr defaultSize="0" autoPict="0">
                <anchor moveWithCells="1">
                  <from>
                    <xdr:col>8</xdr:col>
                    <xdr:colOff>12700</xdr:colOff>
                    <xdr:row>18</xdr:row>
                    <xdr:rowOff>12700</xdr:rowOff>
                  </from>
                  <to>
                    <xdr:col>8</xdr:col>
                    <xdr:colOff>1377950</xdr:colOff>
                    <xdr:row>19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DCCF43"/>
  </sheetPr>
  <dimension ref="A1:P116"/>
  <sheetViews>
    <sheetView zoomScale="60" zoomScaleNormal="60" workbookViewId="0">
      <pane ySplit="2" topLeftCell="A3" activePane="bottomLeft" state="frozen"/>
      <selection pane="bottomLeft" activeCell="F2" sqref="F2"/>
    </sheetView>
  </sheetViews>
  <sheetFormatPr defaultColWidth="9.1796875" defaultRowHeight="14.5" x14ac:dyDescent="0.35"/>
  <cols>
    <col min="1" max="1" width="2.7265625" style="404" customWidth="1"/>
    <col min="2" max="2" width="4.7265625" style="1" customWidth="1"/>
    <col min="3" max="4" width="3.7265625" style="116" customWidth="1"/>
    <col min="5" max="5" width="7.1796875" style="1" bestFit="1" customWidth="1"/>
    <col min="6" max="6" width="5.54296875" style="14" bestFit="1" customWidth="1"/>
    <col min="7" max="7" width="89.1796875" style="2" customWidth="1"/>
    <col min="8" max="8" width="151.1796875" style="137" customWidth="1"/>
    <col min="9" max="16384" width="9.1796875" style="1"/>
  </cols>
  <sheetData>
    <row r="1" spans="1:16" ht="60" customHeight="1" thickBot="1" x14ac:dyDescent="0.4">
      <c r="E1" s="89" t="s">
        <v>425</v>
      </c>
      <c r="F1" s="1"/>
      <c r="G1" s="1"/>
      <c r="H1" s="80"/>
      <c r="I1" s="89"/>
      <c r="J1" s="89"/>
      <c r="K1" s="89"/>
      <c r="L1" s="84"/>
      <c r="M1" s="84"/>
      <c r="N1" s="84"/>
      <c r="O1" s="84"/>
      <c r="P1" s="124"/>
    </row>
    <row r="2" spans="1:16" ht="15" customHeight="1" thickBot="1" x14ac:dyDescent="0.4">
      <c r="B2" s="61">
        <f>COUNTA(E4:E1025)</f>
        <v>107</v>
      </c>
      <c r="E2" s="115" t="s">
        <v>488</v>
      </c>
      <c r="F2" s="86">
        <v>2</v>
      </c>
      <c r="G2" s="428" t="s">
        <v>492</v>
      </c>
      <c r="H2" s="429"/>
      <c r="L2" s="85"/>
    </row>
    <row r="3" spans="1:16" s="80" customFormat="1" ht="24" thickBot="1" x14ac:dyDescent="0.4">
      <c r="A3" s="404"/>
      <c r="B3" s="81"/>
      <c r="C3" s="117"/>
      <c r="D3" s="117"/>
      <c r="E3" s="81"/>
      <c r="F3" s="79"/>
      <c r="G3" s="82" t="s">
        <v>540</v>
      </c>
      <c r="H3" s="83" t="s">
        <v>242</v>
      </c>
      <c r="J3" s="47">
        <v>1</v>
      </c>
    </row>
    <row r="4" spans="1:16" ht="18.5" x14ac:dyDescent="0.35">
      <c r="A4" s="404" t="str">
        <f>IF(AND(_xlfn.ISFORMULA(B4),_xlfn.ISFORMULA(C4),_xlfn.ISFORMULA(D4),NOT(ISBLANK(E4)),_xlfn.ISFORMULA(F4),_xlfn.ISFORMULA(G4),_xlfn.ISFORMULA(H4)),"OK","ERR")</f>
        <v>OK</v>
      </c>
      <c r="B4" s="8" t="str">
        <f>LEFT(E4,3)</f>
        <v>SFM</v>
      </c>
      <c r="C4" s="9">
        <f>IF(ISBLANK(E4),"",VLOOKUP(E4,'action list'!A:D,4,FALSE))</f>
        <v>1</v>
      </c>
      <c r="D4" s="9" t="str">
        <f>RIGHT(E4,1)</f>
        <v>T</v>
      </c>
      <c r="E4" s="8" t="s">
        <v>172</v>
      </c>
      <c r="F4" s="118" t="str">
        <f>IF(ISBLANK(VLOOKUP(E4,QUESTIONS!G:J,4,FALSE)),"",VLOOKUP(E4,QUESTIONS!G:J,4,FALSE))</f>
        <v>yes</v>
      </c>
      <c r="G4" s="44" t="str">
        <f>IF(OR(F4="yes",F4="A",F4="B"),"",VLOOKUP(E4,'action list'!A:S,19,FALSE))</f>
        <v/>
      </c>
      <c r="H4" s="134" t="str">
        <f>IF(LEN(G4)=0,"",VLOOKUP(E4,'action list'!A:AA,26,FALSE))</f>
        <v/>
      </c>
      <c r="J4" s="47">
        <v>2</v>
      </c>
    </row>
    <row r="5" spans="1:16" ht="18.5" x14ac:dyDescent="0.35">
      <c r="A5" s="404" t="str">
        <f t="shared" ref="A5:A15" si="0">IF(AND(_xlfn.ISFORMULA(B5),_xlfn.ISFORMULA(C5),_xlfn.ISFORMULA(D5),NOT(ISBLANK(E5)),_xlfn.ISFORMULA(F5),_xlfn.ISFORMULA(G5),_xlfn.ISFORMULA(H5)),"OK","ERR")</f>
        <v>OK</v>
      </c>
      <c r="B5" s="10" t="str">
        <f t="shared" ref="B5:B15" si="1">LEFT(E5,3)</f>
        <v>SFM</v>
      </c>
      <c r="C5" s="11">
        <f>IF(ISBLANK(E5),"",VLOOKUP(E5,'action list'!A:D,4,FALSE))</f>
        <v>1</v>
      </c>
      <c r="D5" s="11" t="str">
        <f t="shared" ref="D5:D15" si="2">RIGHT(E5,1)</f>
        <v>T</v>
      </c>
      <c r="E5" s="10" t="s">
        <v>173</v>
      </c>
      <c r="F5" s="119" t="str">
        <f>IF(ISBLANK(VLOOKUP(E5,QUESTIONS!G:J,4,FALSE)),"",VLOOKUP(E5,QUESTIONS!G:J,4,FALSE))</f>
        <v>no</v>
      </c>
      <c r="G5" s="45" t="str">
        <f>IF(OR(F5="yes",F5="A",F5="B"),"",VLOOKUP(E5,'action list'!A:S,19,FALSE))</f>
        <v>Develop an REC shared vision with concent of the REC members</v>
      </c>
      <c r="H5" s="135" t="str">
        <f>IF(LEN(G5)=0,"",VLOOKUP(E5,'action list'!A:AA,26,FALSE))</f>
        <v/>
      </c>
      <c r="J5" s="47">
        <v>3</v>
      </c>
    </row>
    <row r="6" spans="1:16" ht="18.5" x14ac:dyDescent="0.35">
      <c r="A6" s="404" t="str">
        <f t="shared" si="0"/>
        <v>OK</v>
      </c>
      <c r="B6" s="10" t="str">
        <f t="shared" si="1"/>
        <v>SFM</v>
      </c>
      <c r="C6" s="11">
        <f>IF(ISBLANK(E6),"",VLOOKUP(E6,'action list'!A:D,4,FALSE))</f>
        <v>1</v>
      </c>
      <c r="D6" s="11" t="str">
        <f t="shared" si="2"/>
        <v>C</v>
      </c>
      <c r="E6" s="10" t="s">
        <v>468</v>
      </c>
      <c r="F6" s="119">
        <f>IF(ISBLANK(VLOOKUP(E6,QUESTIONS!G:J,4,FALSE)),"",VLOOKUP(E6,QUESTIONS!G:J,4,FALSE))</f>
        <v>4</v>
      </c>
      <c r="G6" s="45" t="str">
        <f>IF(OR(F6="yes",F6="A",F6="B"),"",VLOOKUP(E6,'action list'!A:S,19,FALSE))</f>
        <v>Define goals and pathways to achieve the shared vision</v>
      </c>
      <c r="H6" s="135" t="str">
        <f>IF(LEN(G6)=0,"",VLOOKUP(E6,'action list'!A:AA,26,FALSE))</f>
        <v>1 = No goals nor pathways have been defined.; 3 = Goals have been defined, but no pathways.; 5 = Both goals and pathways have been defined.</v>
      </c>
      <c r="J6" s="47">
        <v>4</v>
      </c>
    </row>
    <row r="7" spans="1:16" ht="55.5" x14ac:dyDescent="0.35">
      <c r="A7" s="404" t="str">
        <f t="shared" si="0"/>
        <v>OK</v>
      </c>
      <c r="B7" s="10" t="str">
        <f t="shared" si="1"/>
        <v>SFM</v>
      </c>
      <c r="C7" s="11">
        <f>IF(ISBLANK(E7),"",VLOOKUP(E7,'action list'!A:D,4,FALSE))</f>
        <v>1</v>
      </c>
      <c r="D7" s="11" t="str">
        <f t="shared" si="2"/>
        <v>C</v>
      </c>
      <c r="E7" s="10" t="s">
        <v>469</v>
      </c>
      <c r="F7" s="119">
        <f>IF(ISBLANK(VLOOKUP(E7,QUESTIONS!G:J,4,FALSE)),"",VLOOKUP(E7,QUESTIONS!G:J,4,FALSE))</f>
        <v>2</v>
      </c>
      <c r="G7" s="45" t="str">
        <f>IF(OR(F7="yes",F7="A",F7="B"),"",VLOOKUP(E7,'action list'!A:S,19,FALSE))</f>
        <v>Organise a process and/or workshop to discuss and assess how well the shared vision alings with the REC's members expectations. In case of defiance, seek ways to improve the alignment between the two.</v>
      </c>
      <c r="H7" s="135" t="str">
        <f>IF(LEN(G7)=0,"",VLOOKUP(E7,'action list'!A:AA,26,FALSE))</f>
        <v>1 = low alignment between vision and expectations of members.; 3 = Moderate alignment between vision and expectations of members.; 5 = High degree of alignment between vision and expectations of memebers.</v>
      </c>
    </row>
    <row r="8" spans="1:16" ht="37" x14ac:dyDescent="0.35">
      <c r="A8" s="404" t="str">
        <f t="shared" si="0"/>
        <v>OK</v>
      </c>
      <c r="B8" s="10" t="str">
        <f t="shared" si="1"/>
        <v>SFM</v>
      </c>
      <c r="C8" s="11">
        <f>IF(ISBLANK(E8),"",VLOOKUP(E8,'action list'!A:D,4,FALSE))</f>
        <v>1</v>
      </c>
      <c r="D8" s="11" t="str">
        <f t="shared" si="2"/>
        <v>C</v>
      </c>
      <c r="E8" s="10" t="s">
        <v>470</v>
      </c>
      <c r="F8" s="119">
        <f>IF(ISBLANK(VLOOKUP(E8,QUESTIONS!G:J,4,FALSE)),"",VLOOKUP(E8,QUESTIONS!G:J,4,FALSE))</f>
        <v>4</v>
      </c>
      <c r="G8" s="45" t="str">
        <f>IF(OR(F8="yes",F8="A",F8="B"),"",VLOOKUP(E8,'action list'!A:S,19,FALSE))</f>
        <v>Foster formal and informal networking in social communities, e.g. by organising (networking) activities.</v>
      </c>
      <c r="H8" s="135" t="str">
        <f>IF(LEN(G8)=0,"",VLOOKUP(E8,'action list'!A:AA,26,FALSE))</f>
        <v>1 = The REC is not embedded in a social network and does not have access to its resources.; 3 = The REC is moderatly embedded in a social network and does have some access to its resources.; 5 = The REC's is well embedded in a social network and does well mobilizing its resources</v>
      </c>
    </row>
    <row r="9" spans="1:16" ht="18.5" x14ac:dyDescent="0.35">
      <c r="A9" s="404" t="str">
        <f t="shared" si="0"/>
        <v>OK</v>
      </c>
      <c r="B9" s="10" t="str">
        <f t="shared" si="1"/>
        <v>SFM</v>
      </c>
      <c r="C9" s="11">
        <f>IF(ISBLANK(E9),"",VLOOKUP(E9,'action list'!A:D,4,FALSE))</f>
        <v>1</v>
      </c>
      <c r="D9" s="11" t="str">
        <f t="shared" si="2"/>
        <v>T</v>
      </c>
      <c r="E9" s="10" t="s">
        <v>746</v>
      </c>
      <c r="F9" s="119" t="str">
        <f>IF(ISBLANK(VLOOKUP(E9,QUESTIONS!G:J,4,FALSE)),"",VLOOKUP(E9,QUESTIONS!G:J,4,FALSE))</f>
        <v>yes</v>
      </c>
      <c r="G9" s="45" t="str">
        <f>IF(OR(F9="yes",F9="A",F9="B"),"",VLOOKUP(E9,'action list'!A:S,19,FALSE))</f>
        <v/>
      </c>
      <c r="H9" s="135" t="str">
        <f>IF(LEN(G9)=0,"",VLOOKUP(E9,'action list'!A:AA,26,FALSE))</f>
        <v/>
      </c>
    </row>
    <row r="10" spans="1:16" ht="18.5" x14ac:dyDescent="0.35">
      <c r="A10" s="404" t="str">
        <f t="shared" si="0"/>
        <v>OK</v>
      </c>
      <c r="B10" s="10" t="str">
        <f t="shared" si="1"/>
        <v>SFK</v>
      </c>
      <c r="C10" s="11">
        <f>IF(ISBLANK(E10),"",VLOOKUP(E10,'action list'!A:D,4,FALSE))</f>
        <v>1</v>
      </c>
      <c r="D10" s="11" t="str">
        <f t="shared" si="2"/>
        <v>T</v>
      </c>
      <c r="E10" s="10" t="s">
        <v>175</v>
      </c>
      <c r="F10" s="119" t="str">
        <f>IF(ISBLANK(VLOOKUP(E10,QUESTIONS!G:J,4,FALSE)),"",VLOOKUP(E10,QUESTIONS!G:J,4,FALSE))</f>
        <v>yes</v>
      </c>
      <c r="G10" s="45" t="str">
        <f>IF(OR(F10="yes",F10="A",F10="B"),"",VLOOKUP(E10,'action list'!A:S,19,FALSE))</f>
        <v/>
      </c>
      <c r="H10" s="135" t="str">
        <f>IF(LEN(G10)=0,"",VLOOKUP(E10,'action list'!A:AA,26,FALSE))</f>
        <v/>
      </c>
    </row>
    <row r="11" spans="1:16" ht="18.5" x14ac:dyDescent="0.35">
      <c r="A11" s="404" t="str">
        <f t="shared" si="0"/>
        <v>OK</v>
      </c>
      <c r="B11" s="10" t="str">
        <f t="shared" si="1"/>
        <v>FIN</v>
      </c>
      <c r="C11" s="11">
        <f>IF(ISBLANK(E11),"",VLOOKUP(E11,'action list'!A:D,4,FALSE))</f>
        <v>1</v>
      </c>
      <c r="D11" s="11" t="str">
        <f t="shared" si="2"/>
        <v>C</v>
      </c>
      <c r="E11" s="10" t="s">
        <v>177</v>
      </c>
      <c r="F11" s="119">
        <f>IF(ISBLANK(VLOOKUP(E11,QUESTIONS!G:J,4,FALSE)),"",VLOOKUP(E11,QUESTIONS!G:J,4,FALSE))</f>
        <v>2</v>
      </c>
      <c r="G11" s="45" t="str">
        <f>IF(OR(F11="yes",F11="A",F11="B"),"",VLOOKUP(E11,'action list'!A:S,19,FALSE))</f>
        <v>Acquire more capital and required personnel</v>
      </c>
      <c r="H11" s="135" t="str">
        <f>IF(LEN(G11)=0,"",VLOOKUP(E11,'action list'!A:AA,26,FALSE))</f>
        <v>Poorly covered; resources almost exhausted; Moderately covered; Covered to a high degree; there is a resource buffer available</v>
      </c>
    </row>
    <row r="12" spans="1:16" ht="29" x14ac:dyDescent="0.35">
      <c r="A12" s="404" t="str">
        <f t="shared" si="0"/>
        <v>OK</v>
      </c>
      <c r="B12" s="10" t="str">
        <f t="shared" si="1"/>
        <v>FIN</v>
      </c>
      <c r="C12" s="11">
        <f>IF(ISBLANK(E12),"",VLOOKUP(E12,'action list'!A:D,4,FALSE))</f>
        <v>1</v>
      </c>
      <c r="D12" s="11" t="str">
        <f t="shared" si="2"/>
        <v>C</v>
      </c>
      <c r="E12" s="10" t="s">
        <v>178</v>
      </c>
      <c r="F12" s="119">
        <f>IF(ISBLANK(VLOOKUP(E12,QUESTIONS!G:J,4,FALSE)),"",VLOOKUP(E12,QUESTIONS!G:J,4,FALSE))</f>
        <v>1</v>
      </c>
      <c r="G12" s="45" t="str">
        <f>IF(OR(F12="yes",F12="A",F12="B"),"",VLOOKUP(E12,'action list'!A:S,19,FALSE))</f>
        <v>Improve integration with existing infrastructure to reduce costs</v>
      </c>
      <c r="H12" s="135" t="str">
        <f>IF(LEN(G12)=0,"",VLOOKUP(E12,'action list'!A:AA,26,FALSE))</f>
        <v>To a low extent; independent, but perhaps new stand-alone infrastructure required; To a moderate extent embedded in energy infrastructure. Depending on DSO.; To a high extent embedded in current energy infrastructure. Compatible and interconnected with existing structures</v>
      </c>
    </row>
    <row r="13" spans="1:16" ht="18.5" x14ac:dyDescent="0.35">
      <c r="A13" s="404" t="str">
        <f t="shared" si="0"/>
        <v>OK</v>
      </c>
      <c r="B13" s="10" t="str">
        <f t="shared" si="1"/>
        <v>FIN</v>
      </c>
      <c r="C13" s="11">
        <f>IF(ISBLANK(E13),"",VLOOKUP(E13,'action list'!A:D,4,FALSE))</f>
        <v>1</v>
      </c>
      <c r="D13" s="11" t="str">
        <f t="shared" si="2"/>
        <v>T</v>
      </c>
      <c r="E13" s="10" t="s">
        <v>472</v>
      </c>
      <c r="F13" s="119" t="str">
        <f>IF(ISBLANK(VLOOKUP(E13,QUESTIONS!G:J,4,FALSE)),"",VLOOKUP(E13,QUESTIONS!G:J,4,FALSE))</f>
        <v>yes</v>
      </c>
      <c r="G13" s="45" t="str">
        <f>IF(OR(F13="yes",F13="A",F13="B"),"",VLOOKUP(E13,'action list'!A:S,19,FALSE))</f>
        <v/>
      </c>
      <c r="H13" s="135" t="str">
        <f>IF(LEN(G13)=0,"",VLOOKUP(E13,'action list'!A:AA,26,FALSE))</f>
        <v/>
      </c>
    </row>
    <row r="14" spans="1:16" ht="18.5" x14ac:dyDescent="0.35">
      <c r="A14" s="404" t="str">
        <f t="shared" si="0"/>
        <v>OK</v>
      </c>
      <c r="B14" s="10" t="str">
        <f t="shared" si="1"/>
        <v>POL</v>
      </c>
      <c r="C14" s="11">
        <f>IF(ISBLANK(E14),"",VLOOKUP(E14,'action list'!A:D,4,FALSE))</f>
        <v>1</v>
      </c>
      <c r="D14" s="11" t="str">
        <f t="shared" si="2"/>
        <v>C</v>
      </c>
      <c r="E14" s="10" t="s">
        <v>179</v>
      </c>
      <c r="F14" s="119">
        <f>IF(ISBLANK(VLOOKUP(E14,QUESTIONS!G:J,4,FALSE)),"",VLOOKUP(E14,QUESTIONS!G:J,4,FALSE))</f>
        <v>3</v>
      </c>
      <c r="G14" s="45" t="str">
        <f>IF(OR(F14="yes",F14="A",F14="B"),"",VLOOKUP(E14,'action list'!A:S,19,FALSE))</f>
        <v>Actively engage local authorities</v>
      </c>
      <c r="H14" s="135" t="str">
        <f>IF(LEN(G14)=0,"",VLOOKUP(E14,'action list'!A:AA,26,FALSE))</f>
        <v>Sporadic interaction; only when needed; Relatively frequent interaction; farirly constructive dialogue; bidirectional, eye-level communication; highly constructive; based on trust</v>
      </c>
    </row>
    <row r="15" spans="1:16" ht="19" thickBot="1" x14ac:dyDescent="0.4">
      <c r="A15" s="404" t="str">
        <f t="shared" si="0"/>
        <v>OK</v>
      </c>
      <c r="B15" s="12" t="str">
        <f t="shared" si="1"/>
        <v>POL</v>
      </c>
      <c r="C15" s="13">
        <f>IF(ISBLANK(E15),"",VLOOKUP(E15,'action list'!A:D,4,FALSE))</f>
        <v>1</v>
      </c>
      <c r="D15" s="13" t="str">
        <f t="shared" si="2"/>
        <v>C</v>
      </c>
      <c r="E15" s="12" t="s">
        <v>180</v>
      </c>
      <c r="F15" s="120">
        <f>IF(ISBLANK(VLOOKUP(E15,QUESTIONS!G:J,4,FALSE)),"",VLOOKUP(E15,QUESTIONS!G:J,4,FALSE))</f>
        <v>3</v>
      </c>
      <c r="G15" s="46" t="str">
        <f>IF(OR(F15="yes",F15="A",F15="B"),"",VLOOKUP(E15,'action list'!A:S,19,FALSE))</f>
        <v>Increase visibility and outreach in the local community</v>
      </c>
      <c r="H15" s="136" t="str">
        <f>IF(LEN(G15)=0,"",VLOOKUP(E15,'action list'!A:AA,26,FALSE))</f>
        <v>oppositional; neutral yet passive; actively supportive</v>
      </c>
    </row>
    <row r="16" spans="1:16" ht="45" customHeight="1" x14ac:dyDescent="0.35"/>
    <row r="17" spans="1:8" s="80" customFormat="1" ht="24" thickBot="1" x14ac:dyDescent="0.4">
      <c r="A17" s="404"/>
      <c r="B17" s="81"/>
      <c r="C17" s="117"/>
      <c r="D17" s="117"/>
      <c r="E17" s="81"/>
      <c r="F17" s="79"/>
      <c r="G17" s="82" t="s">
        <v>351</v>
      </c>
      <c r="H17" s="83" t="s">
        <v>242</v>
      </c>
    </row>
    <row r="18" spans="1:8" ht="18.5" x14ac:dyDescent="0.35">
      <c r="A18" s="404" t="str">
        <f t="shared" ref="A18:A70" si="3">IF(AND(_xlfn.ISFORMULA(B18),_xlfn.ISFORMULA(C18),_xlfn.ISFORMULA(D18),NOT(ISBLANK(E18)),_xlfn.ISFORMULA(F18),_xlfn.ISFORMULA(G18),_xlfn.ISFORMULA(H18)),"OK","ERR")</f>
        <v>OK</v>
      </c>
      <c r="B18" s="10" t="str">
        <f t="shared" ref="B18:B67" si="4">LEFT(E18,3)</f>
        <v>SFM</v>
      </c>
      <c r="C18" s="11">
        <f>IF(ISBLANK(E18),"",VLOOKUP(E18,'action list'!A:D,4,FALSE))</f>
        <v>2</v>
      </c>
      <c r="D18" s="11" t="str">
        <f t="shared" ref="D18:D67" si="5">RIGHT(E18,1)</f>
        <v>T</v>
      </c>
      <c r="E18" s="10" t="s">
        <v>170</v>
      </c>
      <c r="F18" s="15" t="str">
        <f>IF(ISBLANK(VLOOKUP(E18,QUESTIONS!G:J,4,FALSE)),"",VLOOKUP(E18,QUESTIONS!G:J,4,FALSE))</f>
        <v>yes</v>
      </c>
      <c r="G18" s="44" t="str">
        <f>IF(OR(F18="yes",F18="A",F18="B"),"",VLOOKUP(E18,'action list'!A:S,19,FALSE))</f>
        <v/>
      </c>
      <c r="H18" s="134" t="str">
        <f>IF(LEN(G18)=0,"",VLOOKUP(E18,'action list'!A:AA,26,FALSE))</f>
        <v/>
      </c>
    </row>
    <row r="19" spans="1:8" ht="37" x14ac:dyDescent="0.35">
      <c r="A19" s="404" t="str">
        <f t="shared" si="3"/>
        <v>OK</v>
      </c>
      <c r="B19" s="10" t="str">
        <f t="shared" si="4"/>
        <v>SFM</v>
      </c>
      <c r="C19" s="11">
        <f>IF(ISBLANK(E19),"",VLOOKUP(E19,'action list'!A:D,4,FALSE))</f>
        <v>2</v>
      </c>
      <c r="D19" s="11" t="str">
        <f t="shared" si="5"/>
        <v>C</v>
      </c>
      <c r="E19" s="10" t="s">
        <v>171</v>
      </c>
      <c r="F19" s="16">
        <f>IF(ISBLANK(VLOOKUP(E19,QUESTIONS!G:J,4,FALSE)),"",VLOOKUP(E19,QUESTIONS!G:J,4,FALSE))</f>
        <v>5</v>
      </c>
      <c r="G19" s="45" t="str">
        <f>IF(OR(F19="yes",F19="A",F19="B"),"",VLOOKUP(E19,'action list'!A:S,19,FALSE))</f>
        <v>Ensure members stay around; make sure new members are properly engaged, welcomed, accomodated and integrated</v>
      </c>
      <c r="H19" s="135" t="str">
        <f>IF(LEN(G19)=0,"",VLOOKUP(E19,'action list'!A:AA,26,FALSE))</f>
        <v>1 = high fluctuation; 3 = medium fluctuation; 5 = low fluctuation</v>
      </c>
    </row>
    <row r="20" spans="1:8" ht="37" x14ac:dyDescent="0.35">
      <c r="A20" s="404" t="str">
        <f t="shared" si="3"/>
        <v>OK</v>
      </c>
      <c r="B20" s="10" t="str">
        <f t="shared" si="4"/>
        <v>SFM</v>
      </c>
      <c r="C20" s="11">
        <f>IF(ISBLANK(E20),"",VLOOKUP(E20,'action list'!A:D,4,FALSE))</f>
        <v>2</v>
      </c>
      <c r="D20" s="11" t="str">
        <f t="shared" si="5"/>
        <v>C</v>
      </c>
      <c r="E20" s="10" t="s">
        <v>473</v>
      </c>
      <c r="F20" s="16">
        <f>IF(ISBLANK(VLOOKUP(E20,QUESTIONS!G:J,4,FALSE)),"",VLOOKUP(E20,QUESTIONS!G:J,4,FALSE))</f>
        <v>5</v>
      </c>
      <c r="G20" s="45" t="str">
        <f>IF(OR(F20="yes",F20="A",F20="B"),"",VLOOKUP(E20,'action list'!A:S,19,FALSE))</f>
        <v>Ensure the rules for decision making are regularly reflected upon, evaluated and updated.</v>
      </c>
      <c r="H20" s="135" t="str">
        <f>IF(LEN(G20)=0,"",VLOOKUP(E20,'action list'!A:AA,26,FALSE))</f>
        <v>1 = not at all; 3 = sometimes (once very few years); 5 = regularly</v>
      </c>
    </row>
    <row r="21" spans="1:8" ht="37" x14ac:dyDescent="0.35">
      <c r="A21" s="404" t="str">
        <f t="shared" si="3"/>
        <v>OK</v>
      </c>
      <c r="B21" s="10" t="str">
        <f t="shared" si="4"/>
        <v>SFM</v>
      </c>
      <c r="C21" s="11">
        <f>IF(ISBLANK(E21),"",VLOOKUP(E21,'action list'!A:D,4,FALSE))</f>
        <v>2</v>
      </c>
      <c r="D21" s="11" t="str">
        <f t="shared" si="5"/>
        <v>C</v>
      </c>
      <c r="E21" s="10" t="s">
        <v>194</v>
      </c>
      <c r="F21" s="16">
        <f>IF(ISBLANK(VLOOKUP(E21,QUESTIONS!G:J,4,FALSE)),"",VLOOKUP(E21,QUESTIONS!G:J,4,FALSE))</f>
        <v>5</v>
      </c>
      <c r="G21" s="45" t="str">
        <f>IF(OR(F21="yes",F21="A",F21="B"),"",VLOOKUP(E21,'action list'!A:S,19,FALSE))</f>
        <v>Streamline decision-making using easily accessible language, and apply rules to make decision-making more clear and accessible</v>
      </c>
      <c r="H21" s="135" t="str">
        <f>IF(LEN(G21)=0,"",VLOOKUP(E21,'action list'!A:AA,26,FALSE))</f>
        <v>Decision-making in the REC is not effective; Decision-making in the REC is moderately effective; Decision-making in the REC is highly effective</v>
      </c>
    </row>
    <row r="22" spans="1:8" ht="18.5" x14ac:dyDescent="0.35">
      <c r="A22" s="404" t="str">
        <f t="shared" si="3"/>
        <v>OK</v>
      </c>
      <c r="B22" s="10" t="str">
        <f t="shared" si="4"/>
        <v>SFM</v>
      </c>
      <c r="C22" s="11">
        <f>IF(ISBLANK(E22),"",VLOOKUP(E22,'action list'!A:D,4,FALSE))</f>
        <v>2</v>
      </c>
      <c r="D22" s="11" t="str">
        <f t="shared" si="5"/>
        <v>C</v>
      </c>
      <c r="E22" s="10" t="s">
        <v>174</v>
      </c>
      <c r="F22" s="16">
        <f>IF(ISBLANK(VLOOKUP(E22,QUESTIONS!G:J,4,FALSE)),"",VLOOKUP(E22,QUESTIONS!G:J,4,FALSE))</f>
        <v>2</v>
      </c>
      <c r="G22" s="45" t="str">
        <f>IF(OR(F22="yes",F22="A",F22="B"),"",VLOOKUP(E22,'action list'!A:S,19,FALSE))</f>
        <v>Update the REC's shared vision</v>
      </c>
      <c r="H22" s="135" t="str">
        <f>IF(LEN(G22)=0,"",VLOOKUP(E22,'action list'!A:AA,26,FALSE))</f>
        <v>The shared vision of the REC seens outdated. ; The shared vision of the RECS seems somewhat up to date; The shared vision of the REC appears up to date.</v>
      </c>
    </row>
    <row r="23" spans="1:8" ht="18.5" x14ac:dyDescent="0.35">
      <c r="A23" s="404" t="str">
        <f t="shared" si="3"/>
        <v>OK</v>
      </c>
      <c r="B23" s="10" t="str">
        <f t="shared" si="4"/>
        <v>SFM</v>
      </c>
      <c r="C23" s="11">
        <f>IF(ISBLANK(E23),"",VLOOKUP(E23,'action list'!A:D,4,FALSE))</f>
        <v>2</v>
      </c>
      <c r="D23" s="11" t="str">
        <f t="shared" si="5"/>
        <v>C</v>
      </c>
      <c r="E23" s="10" t="s">
        <v>474</v>
      </c>
      <c r="F23" s="16">
        <f>IF(ISBLANK(VLOOKUP(E23,QUESTIONS!G:J,4,FALSE)),"",VLOOKUP(E23,QUESTIONS!G:J,4,FALSE))</f>
        <v>1</v>
      </c>
      <c r="G23" s="45" t="str">
        <f>IF(OR(F23="yes",F23="A",F23="B"),"",VLOOKUP(E23,'action list'!A:S,19,FALSE))</f>
        <v>Connect to professionals and gain their support so that the REC is empowered.</v>
      </c>
      <c r="H23" s="135" t="str">
        <f>IF(LEN(G23)=0,"",VLOOKUP(E23,'action list'!A:AA,26,FALSE))</f>
        <v>1 = To a low extent empowered; 3 = To a moderate extent empowered.; To a large extent empowered.</v>
      </c>
    </row>
    <row r="24" spans="1:8" ht="37" x14ac:dyDescent="0.35">
      <c r="A24" s="404" t="str">
        <f t="shared" si="3"/>
        <v>OK</v>
      </c>
      <c r="B24" s="10" t="str">
        <f t="shared" si="4"/>
        <v>SFM</v>
      </c>
      <c r="C24" s="11">
        <f>IF(ISBLANK(E24),"",VLOOKUP(E24,'action list'!A:D,4,FALSE))</f>
        <v>3</v>
      </c>
      <c r="D24" s="11" t="str">
        <f t="shared" si="5"/>
        <v>C</v>
      </c>
      <c r="E24" s="10" t="s">
        <v>1135</v>
      </c>
      <c r="F24" s="16">
        <f>IF(ISBLANK(VLOOKUP(E24,QUESTIONS!G:J,4,FALSE)),"",VLOOKUP(E24,QUESTIONS!G:J,4,FALSE))</f>
        <v>3</v>
      </c>
      <c r="G24" s="45" t="str">
        <f>IF(OR(F24="yes",F24="A",F24="B"),"",VLOOKUP(E24,'action list'!A:S,19,FALSE))</f>
        <v>Improve control mechanisms to assess and improve the composition of the REC's board regularly.</v>
      </c>
      <c r="H24" s="135" t="str">
        <f>IF(LEN(G24)=0,"",VLOOKUP(E24,'action list'!A:AA,26,FALSE))</f>
        <v>The composition of the REC board does not change; The composition of the REC board changes ocassionally (every 3-5 years); The composition of the REC board changes frequently (every 1-2 years)</v>
      </c>
    </row>
    <row r="25" spans="1:8" ht="18.5" x14ac:dyDescent="0.35">
      <c r="A25" s="404" t="str">
        <f t="shared" si="3"/>
        <v>OK</v>
      </c>
      <c r="B25" s="10" t="str">
        <f t="shared" si="4"/>
        <v>SFM</v>
      </c>
      <c r="C25" s="11">
        <f>IF(ISBLANK(E25),"",VLOOKUP(E25,'action list'!A:D,4,FALSE))</f>
        <v>2</v>
      </c>
      <c r="D25" s="11" t="str">
        <f t="shared" si="5"/>
        <v>C</v>
      </c>
      <c r="E25" s="10" t="s">
        <v>475</v>
      </c>
      <c r="F25" s="16">
        <f>IF(ISBLANK(VLOOKUP(E25,QUESTIONS!G:J,4,FALSE)),"",VLOOKUP(E25,QUESTIONS!G:J,4,FALSE))</f>
        <v>4</v>
      </c>
      <c r="G25" s="45" t="str">
        <f>IF(OR(F25="yes",F25="A",F25="B"),"",VLOOKUP(E25,'action list'!A:S,19,FALSE))</f>
        <v>Improve alignment with the local community</v>
      </c>
      <c r="H25" s="135" t="str">
        <f>IF(LEN(G25)=0,"",VLOOKUP(E25,'action list'!A:AA,26,FALSE))</f>
        <v>1 = To a low extent; 3 = To a moderate extent; 3 To a high extent</v>
      </c>
    </row>
    <row r="26" spans="1:8" ht="37" x14ac:dyDescent="0.35">
      <c r="A26" s="404" t="str">
        <f t="shared" si="3"/>
        <v>OK</v>
      </c>
      <c r="B26" s="10" t="str">
        <f t="shared" si="4"/>
        <v>SFM</v>
      </c>
      <c r="C26" s="11">
        <f>IF(ISBLANK(E26),"",VLOOKUP(E26,'action list'!A:D,4,FALSE))</f>
        <v>2</v>
      </c>
      <c r="D26" s="11" t="str">
        <f t="shared" si="5"/>
        <v>C</v>
      </c>
      <c r="E26" s="10" t="s">
        <v>763</v>
      </c>
      <c r="F26" s="16">
        <f>IF(ISBLANK(VLOOKUP(E26,QUESTIONS!G:J,4,FALSE)),"",VLOOKUP(E26,QUESTIONS!G:J,4,FALSE))</f>
        <v>3</v>
      </c>
      <c r="G26" s="45" t="str">
        <f>IF(OR(F26="yes",F26="A",F26="B"),"",VLOOKUP(E26,'action list'!A:S,19,FALSE))</f>
        <v>Develop a clear governance structure to govern the energy collective. Take into account how to cope with organizational growth and increased complexity.</v>
      </c>
      <c r="H26" s="135" t="str">
        <f>IF(LEN(G26)=0,"",VLOOKUP(E26,'action list'!A:AA,26,FALSE))</f>
        <v>1 = No governance structure used (adhocracy); 3 = Loosely structured governance structure applied (bottom-up; e.g. 'holocracy'); 5 = Highly structured, top down governance structure applied.</v>
      </c>
    </row>
    <row r="27" spans="1:8" ht="55.5" x14ac:dyDescent="0.35">
      <c r="A27" s="404" t="str">
        <f t="shared" si="3"/>
        <v>OK</v>
      </c>
      <c r="B27" s="10" t="str">
        <f t="shared" si="4"/>
        <v>SFM</v>
      </c>
      <c r="C27" s="11">
        <f>IF(ISBLANK(E27),"",VLOOKUP(E27,'action list'!A:D,4,FALSE))</f>
        <v>2</v>
      </c>
      <c r="D27" s="11" t="str">
        <f t="shared" si="5"/>
        <v>C</v>
      </c>
      <c r="E27" s="10" t="s">
        <v>771</v>
      </c>
      <c r="F27" s="16">
        <f>IF(ISBLANK(VLOOKUP(E27,QUESTIONS!G:J,4,FALSE)),"",VLOOKUP(E27,QUESTIONS!G:J,4,FALSE))</f>
        <v>5</v>
      </c>
      <c r="G27" s="45" t="str">
        <f>IF(OR(F27="yes",F27="A",F27="B"),"",VLOOKUP(E27,'action list'!A:S,19,FALSE))</f>
        <v>Differentiate governance group circles (on strategic matters; monthly basis) from operational group circles (on thematic, operational matters; weekly basis), and implement them.</v>
      </c>
      <c r="H27" s="135" t="str">
        <f>IF(LEN(G27)=0,"",VLOOKUP(E27,'action list'!A:AA,26,FALSE))</f>
        <v>1 = No differentiation between strategic and operational circles; 3 = Moderate differentiation between strategic and operation group cicrles; 5 = Clear differentiation between strategic and operation group circles</v>
      </c>
    </row>
    <row r="28" spans="1:8" ht="18.5" x14ac:dyDescent="0.35">
      <c r="A28" s="404" t="str">
        <f t="shared" si="3"/>
        <v>OK</v>
      </c>
      <c r="B28" s="10" t="str">
        <f t="shared" si="4"/>
        <v>SFK</v>
      </c>
      <c r="C28" s="11">
        <f>IF(ISBLANK(E28),"",VLOOKUP(E28,'action list'!A:D,4,FALSE))</f>
        <v>2</v>
      </c>
      <c r="D28" s="11" t="str">
        <f t="shared" si="5"/>
        <v>T</v>
      </c>
      <c r="E28" s="10" t="s">
        <v>211</v>
      </c>
      <c r="F28" s="16" t="str">
        <f>IF(ISBLANK(VLOOKUP(E28,QUESTIONS!G:J,4,FALSE)),"",VLOOKUP(E28,QUESTIONS!G:J,4,FALSE))</f>
        <v>no</v>
      </c>
      <c r="G28" s="45" t="str">
        <f>IF(OR(F28="yes",F28="A",F28="B"),"",VLOOKUP(E28,'action list'!A:S,19,FALSE))</f>
        <v>Hire paid staff</v>
      </c>
      <c r="H28" s="135" t="str">
        <f>IF(LEN(G28)=0,"",VLOOKUP(E28,'action list'!A:AA,26,FALSE))</f>
        <v/>
      </c>
    </row>
    <row r="29" spans="1:8" ht="18.5" x14ac:dyDescent="0.35">
      <c r="A29" s="404" t="str">
        <f t="shared" si="3"/>
        <v>OK</v>
      </c>
      <c r="B29" s="10" t="str">
        <f t="shared" si="4"/>
        <v>SFK</v>
      </c>
      <c r="C29" s="11">
        <f>IF(ISBLANK(E29),"",VLOOKUP(E29,'action list'!A:D,4,FALSE))</f>
        <v>2</v>
      </c>
      <c r="D29" s="11" t="str">
        <f t="shared" si="5"/>
        <v>C</v>
      </c>
      <c r="E29" s="10" t="s">
        <v>212</v>
      </c>
      <c r="F29" s="16">
        <f>IF(ISBLANK(VLOOKUP(E29,QUESTIONS!G:J,4,FALSE)),"",VLOOKUP(E29,QUESTIONS!G:J,4,FALSE))</f>
        <v>1</v>
      </c>
      <c r="G29" s="45" t="str">
        <f>IF(OR(F29="yes",F29="A",F29="B"),"",VLOOKUP(E29,'action list'!A:S,19,FALSE))</f>
        <v>Strategically recruit new staff members</v>
      </c>
      <c r="H29" s="135" t="str">
        <f>IF(LEN(G29)=0,"",VLOOKUP(E29,'action list'!A:AA,26,FALSE))</f>
        <v>high fluctuation, no building up of staff experience; Moderate fluctuation of no. of staff members. ; low fluctuation, strategic recruitment of new staff members</v>
      </c>
    </row>
    <row r="30" spans="1:8" ht="18.5" x14ac:dyDescent="0.35">
      <c r="A30" s="404" t="str">
        <f t="shared" si="3"/>
        <v>OK</v>
      </c>
      <c r="B30" s="10" t="str">
        <f t="shared" si="4"/>
        <v>SFK</v>
      </c>
      <c r="C30" s="11">
        <f>IF(ISBLANK(E30),"",VLOOKUP(E30,'action list'!A:D,4,FALSE))</f>
        <v>2</v>
      </c>
      <c r="D30" s="11" t="str">
        <f t="shared" si="5"/>
        <v>C</v>
      </c>
      <c r="E30" s="10" t="s">
        <v>176</v>
      </c>
      <c r="F30" s="16">
        <f>IF(ISBLANK(VLOOKUP(E30,QUESTIONS!G:J,4,FALSE)),"",VLOOKUP(E30,QUESTIONS!G:J,4,FALSE))</f>
        <v>3</v>
      </c>
      <c r="G30" s="45" t="str">
        <f>IF(OR(F30="yes",F30="A",F30="B"),"",VLOOKUP(E30,'action list'!A:S,19,FALSE))</f>
        <v>Review required skills present in the team and improve where necessary</v>
      </c>
      <c r="H30" s="135" t="str">
        <f>IF(LEN(G30)=0,"",VLOOKUP(E30,'action list'!A:AA,26,FALSE))</f>
        <v>key personnel command a limited skillset; key personnel command a skillset coherent with the REC activities</v>
      </c>
    </row>
    <row r="31" spans="1:8" ht="37" x14ac:dyDescent="0.35">
      <c r="A31" s="404" t="str">
        <f t="shared" si="3"/>
        <v>OK</v>
      </c>
      <c r="B31" s="10" t="str">
        <f t="shared" si="4"/>
        <v>SFK</v>
      </c>
      <c r="C31" s="11">
        <f>IF(ISBLANK(E31),"",VLOOKUP(E31,'action list'!A:D,4,FALSE))</f>
        <v>2</v>
      </c>
      <c r="D31" s="11" t="str">
        <f t="shared" si="5"/>
        <v>C</v>
      </c>
      <c r="E31" s="10" t="s">
        <v>195</v>
      </c>
      <c r="F31" s="16">
        <f>IF(ISBLANK(VLOOKUP(E31,QUESTIONS!G:J,4,FALSE)),"",VLOOKUP(E31,QUESTIONS!G:J,4,FALSE))</f>
        <v>5</v>
      </c>
      <c r="G31" s="45" t="str">
        <f>IF(OR(F31="yes",F31="A",F31="B"),"",VLOOKUP(E31,'action list'!A:S,19,FALSE))</f>
        <v>Ensure regular coordination of targets, actions and problems in an open and transparent way</v>
      </c>
      <c r="H31" s="135" t="str">
        <f>IF(LEN(G31)=0,"",VLOOKUP(E31,'action list'!A:AA,26,FALSE))</f>
        <v>infrequent (less than on a monthly basis); moderately (around on weekly basis); frequent (more than on a weekly basis)</v>
      </c>
    </row>
    <row r="32" spans="1:8" ht="18.5" x14ac:dyDescent="0.35">
      <c r="A32" s="404" t="str">
        <f t="shared" si="3"/>
        <v>OK</v>
      </c>
      <c r="B32" s="10" t="str">
        <f t="shared" si="4"/>
        <v>SFK</v>
      </c>
      <c r="C32" s="11">
        <f>IF(ISBLANK(E32),"",VLOOKUP(E32,'action list'!A:D,4,FALSE))</f>
        <v>2</v>
      </c>
      <c r="D32" s="11" t="str">
        <f t="shared" si="5"/>
        <v>T</v>
      </c>
      <c r="E32" s="10" t="s">
        <v>196</v>
      </c>
      <c r="F32" s="16" t="str">
        <f>IF(ISBLANK(VLOOKUP(E32,QUESTIONS!G:J,4,FALSE)),"",VLOOKUP(E32,QUESTIONS!G:J,4,FALSE))</f>
        <v>no</v>
      </c>
      <c r="G32" s="45" t="str">
        <f>IF(OR(F32="yes",F32="A",F32="B"),"",VLOOKUP(E32,'action list'!A:S,19,FALSE))</f>
        <v>Develop clear, responsible and transparent management practices</v>
      </c>
      <c r="H32" s="135" t="str">
        <f>IF(LEN(G32)=0,"",VLOOKUP(E32,'action list'!A:AA,26,FALSE))</f>
        <v/>
      </c>
    </row>
    <row r="33" spans="1:8" ht="37" x14ac:dyDescent="0.35">
      <c r="A33" s="404" t="str">
        <f t="shared" si="3"/>
        <v>OK</v>
      </c>
      <c r="B33" s="10" t="str">
        <f t="shared" si="4"/>
        <v>SFK</v>
      </c>
      <c r="C33" s="11">
        <f>IF(ISBLANK(E33),"",VLOOKUP(E33,'action list'!A:D,4,FALSE))</f>
        <v>2</v>
      </c>
      <c r="D33" s="11" t="str">
        <f t="shared" si="5"/>
        <v>C</v>
      </c>
      <c r="E33" s="10" t="s">
        <v>476</v>
      </c>
      <c r="F33" s="16">
        <f>IF(ISBLANK(VLOOKUP(E33,QUESTIONS!G:J,4,FALSE)),"",VLOOKUP(E33,QUESTIONS!G:J,4,FALSE))</f>
        <v>2</v>
      </c>
      <c r="G33" s="45" t="str">
        <f>IF(OR(F33="yes",F33="A",F33="B"),"",VLOOKUP(E33,'action list'!A:S,19,FALSE))</f>
        <v>Where necessary, get external organisations to mobilise their resources on behalf of the REC</v>
      </c>
      <c r="H33" s="135" t="str">
        <f>IF(LEN(G33)=0,"",VLOOKUP(E33,'action list'!A:AA,26,FALSE))</f>
        <v>The REC operates on its own, and does not use external resources; The REC  uses a limited amount of external resources; The REC is quite dependent and used a high amount of external resources.</v>
      </c>
    </row>
    <row r="34" spans="1:8" ht="37" x14ac:dyDescent="0.35">
      <c r="A34" s="404" t="str">
        <f t="shared" si="3"/>
        <v>OK</v>
      </c>
      <c r="B34" s="10" t="str">
        <f t="shared" si="4"/>
        <v>SFK</v>
      </c>
      <c r="C34" s="11">
        <f>IF(ISBLANK(E34),"",VLOOKUP(E34,'action list'!A:D,4,FALSE))</f>
        <v>2</v>
      </c>
      <c r="D34" s="11" t="str">
        <f t="shared" si="5"/>
        <v>C</v>
      </c>
      <c r="E34" s="10" t="s">
        <v>477</v>
      </c>
      <c r="F34" s="16">
        <f>IF(ISBLANK(VLOOKUP(E34,QUESTIONS!G:J,4,FALSE)),"",VLOOKUP(E34,QUESTIONS!G:J,4,FALSE))</f>
        <v>1</v>
      </c>
      <c r="G34" s="45" t="str">
        <f>IF(OR(F34="yes",F34="A",F34="B"),"",VLOOKUP(E34,'action list'!A:S,19,FALSE))</f>
        <v>Identify influential external individuals and get them on board with the REC's goals</v>
      </c>
      <c r="H34" s="135" t="str">
        <f>IF(LEN(G34)=0,"",VLOOKUP(E34,'action list'!A:AA,26,FALSE))</f>
        <v>To a low extent; To a moderate extent; To a high extent</v>
      </c>
    </row>
    <row r="35" spans="1:8" ht="29" x14ac:dyDescent="0.35">
      <c r="A35" s="404" t="str">
        <f t="shared" si="3"/>
        <v>OK</v>
      </c>
      <c r="B35" s="10" t="str">
        <f t="shared" si="4"/>
        <v>SFK</v>
      </c>
      <c r="C35" s="11">
        <f>IF(ISBLANK(E35),"",VLOOKUP(E35,'action list'!A:D,4,FALSE))</f>
        <v>2</v>
      </c>
      <c r="D35" s="11" t="str">
        <f t="shared" si="5"/>
        <v>C</v>
      </c>
      <c r="E35" s="10" t="s">
        <v>478</v>
      </c>
      <c r="F35" s="16">
        <f>IF(ISBLANK(VLOOKUP(E35,QUESTIONS!G:J,4,FALSE)),"",VLOOKUP(E35,QUESTIONS!G:J,4,FALSE))</f>
        <v>3</v>
      </c>
      <c r="G35" s="45" t="str">
        <f>IF(OR(F35="yes",F35="A",F35="B"),"",VLOOKUP(E35,'action list'!A:S,19,FALSE))</f>
        <v>Increase diversity among the supervisory board</v>
      </c>
      <c r="H35" s="135" t="str">
        <f>IF(LEN(G35)=0,"",VLOOKUP(E35,'action list'!A:AA,26,FALSE))</f>
        <v>There is a low degree of diversity among supervisory board members.; There is a moderate degree of diversity among supervisory board members.; There is a high degree of diversity among supervisory board members.</v>
      </c>
    </row>
    <row r="36" spans="1:8" ht="37" x14ac:dyDescent="0.35">
      <c r="A36" s="404" t="str">
        <f t="shared" si="3"/>
        <v>OK</v>
      </c>
      <c r="B36" s="10" t="str">
        <f t="shared" si="4"/>
        <v>SFK</v>
      </c>
      <c r="C36" s="11">
        <f>IF(ISBLANK(E36),"",VLOOKUP(E36,'action list'!A:D,4,FALSE))</f>
        <v>2</v>
      </c>
      <c r="D36" s="11" t="str">
        <f t="shared" si="5"/>
        <v>C</v>
      </c>
      <c r="E36" s="10" t="s">
        <v>824</v>
      </c>
      <c r="F36" s="16">
        <f>IF(ISBLANK(VLOOKUP(E36,QUESTIONS!G:J,4,FALSE)),"",VLOOKUP(E36,QUESTIONS!G:J,4,FALSE))</f>
        <v>3</v>
      </c>
      <c r="G36" s="45" t="str">
        <f>IF(OR(F36="yes",F36="A",F36="B"),"",VLOOKUP(E36,'action list'!A:S,19,FALSE))</f>
        <v>Decide on how to engage or cope with passive membership (e.g. with members having financial participation - i.e. shares -, but are not involved in other ways).</v>
      </c>
      <c r="H36" s="135" t="str">
        <f>IF(LEN(G36)=0,"",VLOOKUP(E36,'action list'!A:AA,26,FALSE))</f>
        <v>1 = Less than 5 active members; 3 = Between 5 and 10 active members; 3= More than 10 active members</v>
      </c>
    </row>
    <row r="37" spans="1:8" ht="55.5" x14ac:dyDescent="0.35">
      <c r="A37" s="404" t="str">
        <f t="shared" si="3"/>
        <v>OK</v>
      </c>
      <c r="B37" s="10" t="str">
        <f t="shared" si="4"/>
        <v>SFK</v>
      </c>
      <c r="C37" s="11">
        <f>IF(ISBLANK(E37),"",VLOOKUP(E37,'action list'!A:D,4,FALSE))</f>
        <v>2</v>
      </c>
      <c r="D37" s="11" t="str">
        <f t="shared" si="5"/>
        <v>C</v>
      </c>
      <c r="E37" s="10" t="s">
        <v>833</v>
      </c>
      <c r="F37" s="16">
        <f>IF(ISBLANK(VLOOKUP(E37,QUESTIONS!G:J,4,FALSE)),"",VLOOKUP(E37,QUESTIONS!G:J,4,FALSE))</f>
        <v>3</v>
      </c>
      <c r="G37" s="45" t="str">
        <f>IF(OR(F37="yes",F37="A",F37="B"),"",VLOOKUP(E37,'action list'!A:S,19,FALSE))</f>
        <v>Decide on how to increase General Assembly attendance of your members, and how to make it more representative of the whole membership of your energy collective/cooperative?</v>
      </c>
      <c r="H37" s="135" t="str">
        <f>IF(LEN(G37)=0,"",VLOOKUP(E37,'action list'!A:AA,26,FALSE))</f>
        <v>1 = Not representative; 3 = Somewhat representative; 5 = Representative</v>
      </c>
    </row>
    <row r="38" spans="1:8" ht="18.5" x14ac:dyDescent="0.35">
      <c r="A38" s="404" t="str">
        <f t="shared" si="3"/>
        <v>OK</v>
      </c>
      <c r="B38" s="10" t="str">
        <f t="shared" ref="B38:B57" si="6">LEFT(E38,3)</f>
        <v>FIN</v>
      </c>
      <c r="C38" s="11">
        <f>IF(ISBLANK(E38),"",VLOOKUP(E38,'action list'!A:D,4,FALSE))</f>
        <v>2</v>
      </c>
      <c r="D38" s="11" t="str">
        <f t="shared" ref="D38:D57" si="7">RIGHT(E38,1)</f>
        <v>T</v>
      </c>
      <c r="E38" s="10" t="s">
        <v>198</v>
      </c>
      <c r="F38" s="16" t="str">
        <f>IF(ISBLANK(VLOOKUP(E38,QUESTIONS!G:J,4,FALSE)),"",VLOOKUP(E38,QUESTIONS!G:J,4,FALSE))</f>
        <v>yes</v>
      </c>
      <c r="G38" s="45" t="str">
        <f>IF(OR(F38="yes",F38="A",F38="B"),"",VLOOKUP(E38,'action list'!A:S,19,FALSE))</f>
        <v/>
      </c>
      <c r="H38" s="135" t="str">
        <f>IF(LEN(G38)=0,"",VLOOKUP(E38,'action list'!A:AA,26,FALSE))</f>
        <v/>
      </c>
    </row>
    <row r="39" spans="1:8" ht="29" x14ac:dyDescent="0.35">
      <c r="A39" s="404" t="str">
        <f t="shared" si="3"/>
        <v>OK</v>
      </c>
      <c r="B39" s="10" t="str">
        <f t="shared" si="6"/>
        <v>FIN</v>
      </c>
      <c r="C39" s="11">
        <f>IF(ISBLANK(E39),"",VLOOKUP(E39,'action list'!A:D,4,FALSE))</f>
        <v>2</v>
      </c>
      <c r="D39" s="11" t="str">
        <f t="shared" si="7"/>
        <v>C</v>
      </c>
      <c r="E39" s="10" t="s">
        <v>200</v>
      </c>
      <c r="F39" s="16">
        <f>IF(ISBLANK(VLOOKUP(E39,QUESTIONS!G:J,4,FALSE)),"",VLOOKUP(E39,QUESTIONS!G:J,4,FALSE))</f>
        <v>2</v>
      </c>
      <c r="G39" s="45" t="str">
        <f>IF(OR(F39="yes",F39="A",F39="B"),"",VLOOKUP(E39,'action list'!A:S,19,FALSE))</f>
        <v>Reduce reliance on public funding</v>
      </c>
      <c r="H39" s="135" t="str">
        <f>IF(LEN(G39)=0,"",VLOOKUP(E39,'action list'!A:AA,26,FALSE))</f>
        <v xml:space="preserve">To a high extent depending on public funding; critically dependent on public funding; To a moderate extent depending on public funding; somewhat dependent on public funding; To a low extent depending on public funding; Not really dependent on public funding </v>
      </c>
    </row>
    <row r="40" spans="1:8" ht="18.5" x14ac:dyDescent="0.35">
      <c r="A40" s="404" t="str">
        <f t="shared" si="3"/>
        <v>OK</v>
      </c>
      <c r="B40" s="10" t="str">
        <f t="shared" si="6"/>
        <v>FIN</v>
      </c>
      <c r="C40" s="11">
        <f>IF(ISBLANK(E40),"",VLOOKUP(E40,'action list'!A:D,4,FALSE))</f>
        <v>2</v>
      </c>
      <c r="D40" s="11" t="str">
        <f t="shared" si="7"/>
        <v>T</v>
      </c>
      <c r="E40" s="10" t="s">
        <v>201</v>
      </c>
      <c r="F40" s="16" t="str">
        <f>IF(ISBLANK(VLOOKUP(E40,QUESTIONS!G:J,4,FALSE)),"",VLOOKUP(E40,QUESTIONS!G:J,4,FALSE))</f>
        <v>no</v>
      </c>
      <c r="G40" s="45" t="str">
        <f>IF(OR(F40="yes",F40="A",F40="B"),"",VLOOKUP(E40,'action list'!A:S,19,FALSE))</f>
        <v>Calculate cash burn rate</v>
      </c>
      <c r="H40" s="135" t="str">
        <f>IF(LEN(G40)=0,"",VLOOKUP(E40,'action list'!A:AA,26,FALSE))</f>
        <v/>
      </c>
    </row>
    <row r="41" spans="1:8" ht="37" x14ac:dyDescent="0.35">
      <c r="A41" s="404" t="str">
        <f t="shared" si="3"/>
        <v>OK</v>
      </c>
      <c r="B41" s="10" t="str">
        <f t="shared" si="6"/>
        <v>FIN</v>
      </c>
      <c r="C41" s="11">
        <f>IF(ISBLANK(E41),"",VLOOKUP(E41,'action list'!A:D,4,FALSE))</f>
        <v>2</v>
      </c>
      <c r="D41" s="11" t="str">
        <f t="shared" si="7"/>
        <v>C</v>
      </c>
      <c r="E41" s="10" t="s">
        <v>471</v>
      </c>
      <c r="F41" s="16">
        <f>IF(ISBLANK(VLOOKUP(E41,QUESTIONS!G:J,4,FALSE)),"",VLOOKUP(E41,QUESTIONS!G:J,4,FALSE))</f>
        <v>3</v>
      </c>
      <c r="G41" s="45" t="str">
        <f>IF(OR(F41="yes",F41="A",F41="B"),"",VLOOKUP(E41,'action list'!A:S,19,FALSE))</f>
        <v>Write a clear business plan that helps define milestones, supervise the progress and ensure common visions of members</v>
      </c>
      <c r="H41" s="135" t="str">
        <f>IF(LEN(G41)=0,"",VLOOKUP(E41,'action list'!A:AA,26,FALSE))</f>
        <v>No business plan available; Business plan under development; Business plan available.</v>
      </c>
    </row>
    <row r="42" spans="1:8" ht="18.5" x14ac:dyDescent="0.35">
      <c r="A42" s="404" t="str">
        <f t="shared" si="3"/>
        <v>OK</v>
      </c>
      <c r="B42" s="10" t="str">
        <f t="shared" si="6"/>
        <v>FIN</v>
      </c>
      <c r="C42" s="11">
        <f>IF(ISBLANK(E42),"",VLOOKUP(E42,'action list'!A:D,4,FALSE))</f>
        <v>2</v>
      </c>
      <c r="D42" s="11" t="str">
        <f t="shared" si="7"/>
        <v>T</v>
      </c>
      <c r="E42" s="10" t="s">
        <v>1136</v>
      </c>
      <c r="F42" s="16" t="str">
        <f>IF(ISBLANK(VLOOKUP(E42,QUESTIONS!G:J,4,FALSE)),"",VLOOKUP(E42,QUESTIONS!G:J,4,FALSE))</f>
        <v>yes</v>
      </c>
      <c r="G42" s="45" t="str">
        <f>IF(OR(F42="yes",F42="A",F42="B"),"",VLOOKUP(E42,'action list'!A:S,19,FALSE))</f>
        <v/>
      </c>
      <c r="H42" s="135" t="str">
        <f>IF(LEN(G42)=0,"",VLOOKUP(E42,'action list'!A:AA,26,FALSE))</f>
        <v/>
      </c>
    </row>
    <row r="43" spans="1:8" ht="18.5" x14ac:dyDescent="0.35">
      <c r="A43" s="404" t="str">
        <f t="shared" si="3"/>
        <v>OK</v>
      </c>
      <c r="B43" s="10" t="str">
        <f t="shared" si="6"/>
        <v>FIN</v>
      </c>
      <c r="C43" s="11">
        <f>IF(ISBLANK(E43),"",VLOOKUP(E43,'action list'!A:D,4,FALSE))</f>
        <v>2</v>
      </c>
      <c r="D43" s="11" t="str">
        <f t="shared" si="7"/>
        <v>T</v>
      </c>
      <c r="E43" s="10" t="s">
        <v>1094</v>
      </c>
      <c r="F43" s="16" t="str">
        <f>IF(ISBLANK(VLOOKUP(E43,QUESTIONS!G:J,4,FALSE)),"",VLOOKUP(E43,QUESTIONS!G:J,4,FALSE))</f>
        <v>no</v>
      </c>
      <c r="G43" s="45" t="str">
        <f>IF(OR(F43="yes",F43="A",F43="B"),"",VLOOKUP(E43,'action list'!A:S,19,FALSE))</f>
        <v>Have the REC's business case evaluated</v>
      </c>
      <c r="H43" s="135" t="str">
        <f>IF(LEN(G43)=0,"",VLOOKUP(E43,'action list'!A:AA,26,FALSE))</f>
        <v/>
      </c>
    </row>
    <row r="44" spans="1:8" ht="18.5" x14ac:dyDescent="0.35">
      <c r="A44" s="404" t="str">
        <f t="shared" si="3"/>
        <v>OK</v>
      </c>
      <c r="B44" s="10" t="str">
        <f t="shared" si="6"/>
        <v>POL</v>
      </c>
      <c r="C44" s="11">
        <f>IF(ISBLANK(E44),"",VLOOKUP(E44,'action list'!A:D,4,FALSE))</f>
        <v>2</v>
      </c>
      <c r="D44" s="11" t="str">
        <f t="shared" si="7"/>
        <v>C</v>
      </c>
      <c r="E44" s="10" t="s">
        <v>230</v>
      </c>
      <c r="F44" s="16">
        <f>IF(ISBLANK(VLOOKUP(E44,QUESTIONS!G:J,4,FALSE)),"",VLOOKUP(E44,QUESTIONS!G:J,4,FALSE))</f>
        <v>1</v>
      </c>
      <c r="G44" s="45" t="str">
        <f>IF(OR(F44="yes",F44="A",F44="B"),"",VLOOKUP(E44,'action list'!A:S,19,FALSE))</f>
        <v>Get in contact with a national CE association and inquire about membership</v>
      </c>
      <c r="H44" s="135" t="str">
        <f>IF(LEN(G44)=0,"",VLOOKUP(E44,'action list'!A:AA,26,FALSE))</f>
        <v>To a low extent; To a moderate extent; To a high extent</v>
      </c>
    </row>
    <row r="45" spans="1:8" ht="18.5" x14ac:dyDescent="0.35">
      <c r="A45" s="404" t="str">
        <f t="shared" si="3"/>
        <v>OK</v>
      </c>
      <c r="B45" s="10" t="str">
        <f t="shared" si="6"/>
        <v>POL</v>
      </c>
      <c r="C45" s="11">
        <f>IF(ISBLANK(E45),"",VLOOKUP(E45,'action list'!A:D,4,FALSE))</f>
        <v>2</v>
      </c>
      <c r="D45" s="11" t="str">
        <f t="shared" si="7"/>
        <v>C</v>
      </c>
      <c r="E45" s="10" t="s">
        <v>1137</v>
      </c>
      <c r="F45" s="16">
        <f>IF(ISBLANK(VLOOKUP(E45,QUESTIONS!G:J,4,FALSE)),"",VLOOKUP(E45,QUESTIONS!G:J,4,FALSE))</f>
        <v>2</v>
      </c>
      <c r="G45" s="45" t="str">
        <f>IF(OR(F45="yes",F45="A",F45="B"),"",VLOOKUP(E45,'action list'!A:S,19,FALSE))</f>
        <v>Communicate your experiences with your association or federation</v>
      </c>
      <c r="H45" s="135" t="str">
        <f>IF(LEN(G45)=0,"",VLOOKUP(E45,'action list'!A:AA,26,FALSE))</f>
        <v>not beneficial; somewhat beneficial; strongly beneficial</v>
      </c>
    </row>
    <row r="46" spans="1:8" ht="18.5" x14ac:dyDescent="0.35">
      <c r="A46" s="404" t="str">
        <f t="shared" si="3"/>
        <v>OK</v>
      </c>
      <c r="B46" s="10" t="str">
        <f t="shared" si="6"/>
        <v>POL</v>
      </c>
      <c r="C46" s="11">
        <f>IF(ISBLANK(E46),"",VLOOKUP(E46,'action list'!A:D,4,FALSE))</f>
        <v>2</v>
      </c>
      <c r="D46" s="11" t="str">
        <f t="shared" si="7"/>
        <v>T</v>
      </c>
      <c r="E46" s="10" t="s">
        <v>1138</v>
      </c>
      <c r="F46" s="16" t="str">
        <f>IF(ISBLANK(VLOOKUP(E46,QUESTIONS!G:J,4,FALSE)),"",VLOOKUP(E46,QUESTIONS!G:J,4,FALSE))</f>
        <v>no</v>
      </c>
      <c r="G46" s="45" t="str">
        <f>IF(OR(F46="yes",F46="A",F46="B"),"",VLOOKUP(E46,'action list'!A:S,19,FALSE))</f>
        <v>Identify bureaucratic barriers</v>
      </c>
      <c r="H46" s="135" t="str">
        <f>IF(LEN(G46)=0,"",VLOOKUP(E46,'action list'!A:AA,26,FALSE))</f>
        <v/>
      </c>
    </row>
    <row r="47" spans="1:8" ht="18.5" x14ac:dyDescent="0.35">
      <c r="A47" s="404" t="str">
        <f t="shared" si="3"/>
        <v>OK</v>
      </c>
      <c r="B47" s="10" t="str">
        <f t="shared" si="6"/>
        <v>POL</v>
      </c>
      <c r="C47" s="11">
        <f>IF(ISBLANK(E47),"",VLOOKUP(E47,'action list'!A:D,4,FALSE))</f>
        <v>2</v>
      </c>
      <c r="D47" s="11" t="str">
        <f t="shared" si="7"/>
        <v>C</v>
      </c>
      <c r="E47" s="10" t="s">
        <v>202</v>
      </c>
      <c r="F47" s="16">
        <f>IF(ISBLANK(VLOOKUP(E47,QUESTIONS!G:J,4,FALSE)),"",VLOOKUP(E47,QUESTIONS!G:J,4,FALSE))</f>
        <v>1</v>
      </c>
      <c r="G47" s="45" t="str">
        <f>IF(OR(F47="yes",F47="A",F47="B"),"",VLOOKUP(E47,'action list'!A:S,19,FALSE))</f>
        <v>Define solutions to overcome the bureaucratic barriers encountered</v>
      </c>
      <c r="H47" s="135" t="str">
        <f>IF(LEN(G47)=0,"",VLOOKUP(E47,'action list'!A:AA,26,FALSE))</f>
        <v>Bureaucratic barriers are significant, no solutions have been found; Some barriers have been solved, some remain; No bureaucratic barriers are left / all have been dealt with</v>
      </c>
    </row>
    <row r="48" spans="1:8" ht="18.5" x14ac:dyDescent="0.35">
      <c r="A48" s="404" t="str">
        <f t="shared" si="3"/>
        <v>OK</v>
      </c>
      <c r="B48" s="10" t="str">
        <f t="shared" si="6"/>
        <v>POL</v>
      </c>
      <c r="C48" s="11">
        <f>IF(ISBLANK(E48),"",VLOOKUP(E48,'action list'!A:D,4,FALSE))</f>
        <v>2</v>
      </c>
      <c r="D48" s="11" t="str">
        <f t="shared" si="7"/>
        <v>C</v>
      </c>
      <c r="E48" s="10" t="s">
        <v>479</v>
      </c>
      <c r="F48" s="16">
        <f>IF(ISBLANK(VLOOKUP(E48,QUESTIONS!G:J,4,FALSE)),"",VLOOKUP(E48,QUESTIONS!G:J,4,FALSE))</f>
        <v>2</v>
      </c>
      <c r="G48" s="45" t="str">
        <f>IF(OR(F48="yes",F48="A",F48="B"),"",VLOOKUP(E48,'action list'!A:S,19,FALSE))</f>
        <v>Reach out to local officials and civil servants and get them on board</v>
      </c>
      <c r="H48" s="135" t="str">
        <f>IF(LEN(G48)=0,"",VLOOKUP(E48,'action list'!A:AA,26,FALSE))</f>
        <v>REC is operating without support from public official(s); REC is operating with moderate support from local officials; REC is operating with full support from public official(s)</v>
      </c>
    </row>
    <row r="49" spans="1:8" ht="18.5" x14ac:dyDescent="0.35">
      <c r="A49" s="404" t="str">
        <f t="shared" si="3"/>
        <v>OK</v>
      </c>
      <c r="B49" s="10" t="str">
        <f t="shared" si="6"/>
        <v>TEC</v>
      </c>
      <c r="C49" s="11">
        <f>IF(ISBLANK(E49),"",VLOOKUP(E49,'action list'!A:D,4,FALSE))</f>
        <v>2</v>
      </c>
      <c r="D49" s="11" t="str">
        <f t="shared" si="7"/>
        <v>T</v>
      </c>
      <c r="E49" s="10" t="s">
        <v>330</v>
      </c>
      <c r="F49" s="16" t="str">
        <f>IF(ISBLANK(VLOOKUP(E49,QUESTIONS!G:J,4,FALSE)),"",VLOOKUP(E49,QUESTIONS!G:J,4,FALSE))</f>
        <v>no</v>
      </c>
      <c r="G49" s="45" t="str">
        <f>IF(OR(F49="yes",F49="A",F49="B"),"",VLOOKUP(E49,'action list'!A:S,19,FALSE))</f>
        <v>Build a risk register</v>
      </c>
      <c r="H49" s="135" t="str">
        <f>IF(LEN(G49)=0,"",VLOOKUP(E49,'action list'!A:AA,26,FALSE))</f>
        <v/>
      </c>
    </row>
    <row r="50" spans="1:8" ht="37" x14ac:dyDescent="0.35">
      <c r="A50" s="404" t="str">
        <f t="shared" si="3"/>
        <v>OK</v>
      </c>
      <c r="B50" s="10" t="str">
        <f t="shared" si="6"/>
        <v>TEC</v>
      </c>
      <c r="C50" s="11">
        <f>IF(ISBLANK(E50),"",VLOOKUP(E50,'action list'!A:D,4,FALSE))</f>
        <v>2</v>
      </c>
      <c r="D50" s="11" t="str">
        <f t="shared" si="7"/>
        <v>C</v>
      </c>
      <c r="E50" s="10" t="s">
        <v>329</v>
      </c>
      <c r="F50" s="16">
        <f>IF(ISBLANK(VLOOKUP(E50,QUESTIONS!G:J,4,FALSE)),"",VLOOKUP(E50,QUESTIONS!G:J,4,FALSE))</f>
        <v>2</v>
      </c>
      <c r="G50" s="45" t="str">
        <f>IF(OR(F50="yes",F50="A",F50="B"),"",VLOOKUP(E50,'action list'!A:S,19,FALSE))</f>
        <v>Provide more value propositions (financial gain, social prestige, environmental action, etc.) for (potential) members</v>
      </c>
      <c r="H50" s="135" t="str">
        <f>IF(LEN(G50)=0,"",VLOOKUP(E50,'action list'!A:AA,26,FALSE))</f>
        <v>single-proposition; at least two propositions; many propositions</v>
      </c>
    </row>
    <row r="51" spans="1:8" ht="37" x14ac:dyDescent="0.35">
      <c r="A51" s="404" t="str">
        <f t="shared" si="3"/>
        <v>OK</v>
      </c>
      <c r="B51" s="10" t="str">
        <f t="shared" si="6"/>
        <v>TEC</v>
      </c>
      <c r="C51" s="11">
        <f>IF(ISBLANK(E51),"",VLOOKUP(E51,'action list'!A:D,4,FALSE))</f>
        <v>2</v>
      </c>
      <c r="D51" s="11" t="str">
        <f t="shared" si="7"/>
        <v>T</v>
      </c>
      <c r="E51" s="10" t="s">
        <v>331</v>
      </c>
      <c r="F51" s="16">
        <f>IF(ISBLANK(VLOOKUP(E51,QUESTIONS!G:J,4,FALSE)),"",VLOOKUP(E51,QUESTIONS!G:J,4,FALSE))</f>
        <v>0</v>
      </c>
      <c r="G51" s="45" t="str">
        <f>IF(OR(F51="yes",F51="A",F51="B"),"",VLOOKUP(E51,'action list'!A:S,19,FALSE))</f>
        <v>Create a structured service offer. What are you providing to your members, at which cost?</v>
      </c>
      <c r="H51" s="135" t="str">
        <f>IF(LEN(G51)=0,"",VLOOKUP(E51,'action list'!A:AA,26,FALSE))</f>
        <v/>
      </c>
    </row>
    <row r="52" spans="1:8" ht="55.5" x14ac:dyDescent="0.35">
      <c r="A52" s="404" t="str">
        <f t="shared" si="3"/>
        <v>OK</v>
      </c>
      <c r="B52" s="10" t="str">
        <f t="shared" si="6"/>
        <v>TEC</v>
      </c>
      <c r="C52" s="11">
        <f>IF(ISBLANK(E52),"",VLOOKUP(E52,'action list'!A:D,4,FALSE))</f>
        <v>2</v>
      </c>
      <c r="D52" s="11" t="str">
        <f t="shared" si="7"/>
        <v>C</v>
      </c>
      <c r="E52" s="10" t="s">
        <v>332</v>
      </c>
      <c r="F52" s="16">
        <f>IF(ISBLANK(VLOOKUP(E52,QUESTIONS!G:J,4,FALSE)),"",VLOOKUP(E52,QUESTIONS!G:J,4,FALSE))</f>
        <v>0</v>
      </c>
      <c r="G52" s="45" t="str">
        <f>IF(OR(F52="yes",F52="A",F52="B"),"",VLOOKUP(E52,'action list'!A:S,19,FALSE))</f>
        <v>Connect to external actors and use their expertise (for example energy utilities, grid operators,  local to national governments, environmental NGOs, civil society, etc)</v>
      </c>
      <c r="H52" s="135" t="str">
        <f>IF(LEN(G52)=0,"",VLOOKUP(E52,'action list'!A:AA,26,FALSE))</f>
        <v>Hardly or no external expertise available; Moderate external expertise available; Sufficient external expertise available</v>
      </c>
    </row>
    <row r="53" spans="1:8" ht="18.5" x14ac:dyDescent="0.35">
      <c r="A53" s="404" t="str">
        <f t="shared" si="3"/>
        <v>OK</v>
      </c>
      <c r="B53" s="10" t="str">
        <f t="shared" si="6"/>
        <v>TEC</v>
      </c>
      <c r="C53" s="11">
        <f>IF(ISBLANK(E53),"",VLOOKUP(E53,'action list'!A:D,4,FALSE))</f>
        <v>2</v>
      </c>
      <c r="D53" s="11" t="str">
        <f t="shared" si="7"/>
        <v>C</v>
      </c>
      <c r="E53" s="10" t="s">
        <v>480</v>
      </c>
      <c r="F53" s="16">
        <f>IF(ISBLANK(VLOOKUP(E53,QUESTIONS!G:J,4,FALSE)),"",VLOOKUP(E53,QUESTIONS!G:J,4,FALSE))</f>
        <v>0</v>
      </c>
      <c r="G53" s="45" t="str">
        <f>IF(OR(F53="yes",F53="A",F53="B"),"",VLOOKUP(E53,'action list'!A:S,19,FALSE))</f>
        <v>Request the required permits</v>
      </c>
      <c r="H53" s="135" t="str">
        <f>IF(LEN(G53)=0,"",VLOOKUP(E53,'action list'!A:AA,26,FALSE))</f>
        <v>permit applications have not been prepared yet; permit applications have been filed; permit applications have already ]been approved</v>
      </c>
    </row>
    <row r="54" spans="1:8" ht="18.5" x14ac:dyDescent="0.35">
      <c r="A54" s="404" t="str">
        <f t="shared" si="3"/>
        <v>OK</v>
      </c>
      <c r="B54" s="10" t="str">
        <f t="shared" si="6"/>
        <v>TEC</v>
      </c>
      <c r="C54" s="11">
        <f>IF(ISBLANK(E54),"",VLOOKUP(E54,'action list'!A:D,4,FALSE))</f>
        <v>2</v>
      </c>
      <c r="D54" s="11" t="str">
        <f t="shared" si="7"/>
        <v>T</v>
      </c>
      <c r="E54" s="10" t="s">
        <v>203</v>
      </c>
      <c r="F54" s="16">
        <f>IF(ISBLANK(VLOOKUP(E54,QUESTIONS!G:J,4,FALSE)),"",VLOOKUP(E54,QUESTIONS!G:J,4,FALSE))</f>
        <v>0</v>
      </c>
      <c r="G54" s="45" t="str">
        <f>IF(OR(F54="yes",F54="A",F54="B"),"",VLOOKUP(E54,'action list'!A:S,19,FALSE))</f>
        <v>Create an Energy Potential Map</v>
      </c>
      <c r="H54" s="135" t="str">
        <f>IF(LEN(G54)=0,"",VLOOKUP(E54,'action list'!A:AA,26,FALSE))</f>
        <v/>
      </c>
    </row>
    <row r="55" spans="1:8" ht="18.5" x14ac:dyDescent="0.35">
      <c r="A55" s="404" t="str">
        <f t="shared" si="3"/>
        <v>OK</v>
      </c>
      <c r="B55" s="10" t="str">
        <f t="shared" si="6"/>
        <v>TEC</v>
      </c>
      <c r="C55" s="11">
        <f>IF(ISBLANK(E55),"",VLOOKUP(E55,'action list'!A:D,4,FALSE))</f>
        <v>2</v>
      </c>
      <c r="D55" s="11" t="str">
        <f t="shared" si="7"/>
        <v>T</v>
      </c>
      <c r="E55" s="10" t="s">
        <v>204</v>
      </c>
      <c r="F55" s="16">
        <f>IF(ISBLANK(VLOOKUP(E55,QUESTIONS!G:J,4,FALSE)),"",VLOOKUP(E55,QUESTIONS!G:J,4,FALSE))</f>
        <v>0</v>
      </c>
      <c r="G55" s="45" t="str">
        <f>IF(OR(F55="yes",F55="A",F55="B"),"",VLOOKUP(E55,'action list'!A:S,19,FALSE))</f>
        <v>Assess the building stock in your REC, identify insulation and reuse opportunities</v>
      </c>
      <c r="H55" s="135" t="str">
        <f>IF(LEN(G55)=0,"",VLOOKUP(E55,'action list'!A:AA,26,FALSE))</f>
        <v/>
      </c>
    </row>
    <row r="56" spans="1:8" ht="18.5" x14ac:dyDescent="0.35">
      <c r="A56" s="404" t="str">
        <f t="shared" si="3"/>
        <v>OK</v>
      </c>
      <c r="B56" s="10" t="str">
        <f t="shared" si="6"/>
        <v>TEC</v>
      </c>
      <c r="C56" s="11">
        <f>IF(ISBLANK(E56),"",VLOOKUP(E56,'action list'!A:D,4,FALSE))</f>
        <v>2</v>
      </c>
      <c r="D56" s="11" t="str">
        <f t="shared" si="7"/>
        <v>T</v>
      </c>
      <c r="E56" s="10" t="s">
        <v>205</v>
      </c>
      <c r="F56" s="16">
        <f>IF(ISBLANK(VLOOKUP(E56,QUESTIONS!G:J,4,FALSE)),"",VLOOKUP(E56,QUESTIONS!G:J,4,FALSE))</f>
        <v>0</v>
      </c>
      <c r="G56" s="45" t="str">
        <f>IF(OR(F56="yes",F56="A",F56="B"),"",VLOOKUP(E56,'action list'!A:S,19,FALSE))</f>
        <v>Define technology roadmap for each project</v>
      </c>
      <c r="H56" s="135" t="str">
        <f>IF(LEN(G56)=0,"",VLOOKUP(E56,'action list'!A:AA,26,FALSE))</f>
        <v/>
      </c>
    </row>
    <row r="57" spans="1:8" ht="18.5" x14ac:dyDescent="0.35">
      <c r="A57" s="404" t="str">
        <f t="shared" si="3"/>
        <v>OK</v>
      </c>
      <c r="B57" s="10" t="str">
        <f t="shared" si="6"/>
        <v>TEC</v>
      </c>
      <c r="C57" s="11">
        <f>IF(ISBLANK(E57),"",VLOOKUP(E57,'action list'!A:D,4,FALSE))</f>
        <v>2</v>
      </c>
      <c r="D57" s="11" t="str">
        <f t="shared" si="7"/>
        <v>T</v>
      </c>
      <c r="E57" s="10" t="s">
        <v>218</v>
      </c>
      <c r="F57" s="16">
        <f>IF(ISBLANK(VLOOKUP(E57,QUESTIONS!G:J,4,FALSE)),"",VLOOKUP(E57,QUESTIONS!G:J,4,FALSE))</f>
        <v>0</v>
      </c>
      <c r="G57" s="45" t="str">
        <f>IF(OR(F57="yes",F57="A",F57="B"),"",VLOOKUP(E57,'action list'!A:S,19,FALSE))</f>
        <v>Write data management plan</v>
      </c>
      <c r="H57" s="135" t="str">
        <f>IF(LEN(G57)=0,"",VLOOKUP(E57,'action list'!A:AA,26,FALSE))</f>
        <v/>
      </c>
    </row>
    <row r="58" spans="1:8" ht="18.5" x14ac:dyDescent="0.35">
      <c r="A58" s="404" t="str">
        <f t="shared" si="3"/>
        <v>OK</v>
      </c>
      <c r="B58" s="10" t="str">
        <f t="shared" si="4"/>
        <v>TEC</v>
      </c>
      <c r="C58" s="11">
        <f>IF(ISBLANK(E58),"",VLOOKUP(E58,'action list'!A:D,4,FALSE))</f>
        <v>2</v>
      </c>
      <c r="D58" s="11" t="str">
        <f t="shared" si="5"/>
        <v>T</v>
      </c>
      <c r="E58" s="10" t="s">
        <v>489</v>
      </c>
      <c r="F58" s="16">
        <f>IF(ISBLANK(VLOOKUP(E58,QUESTIONS!G:J,4,FALSE)),"",VLOOKUP(E58,QUESTIONS!G:J,4,FALSE))</f>
        <v>0</v>
      </c>
      <c r="G58" s="45" t="str">
        <f>IF(OR(F58="yes",F58="A",F58="B"),"",VLOOKUP(E58,'action list'!A:S,19,FALSE))</f>
        <v>Map the existing energy system</v>
      </c>
      <c r="H58" s="135" t="str">
        <f>IF(LEN(G58)=0,"",VLOOKUP(E58,'action list'!A:AA,26,FALSE))</f>
        <v/>
      </c>
    </row>
    <row r="59" spans="1:8" ht="29" x14ac:dyDescent="0.35">
      <c r="A59" s="404" t="str">
        <f t="shared" si="3"/>
        <v>OK</v>
      </c>
      <c r="B59" s="10" t="str">
        <f t="shared" si="4"/>
        <v>LEA</v>
      </c>
      <c r="C59" s="11">
        <f>IF(ISBLANK(E59),"",VLOOKUP(E59,'action list'!A:D,4,FALSE))</f>
        <v>2</v>
      </c>
      <c r="D59" s="11" t="str">
        <f t="shared" si="5"/>
        <v>C</v>
      </c>
      <c r="E59" s="10" t="s">
        <v>206</v>
      </c>
      <c r="F59" s="16">
        <f>IF(ISBLANK(VLOOKUP(E59,QUESTIONS!G:J,4,FALSE)),"",VLOOKUP(E59,QUESTIONS!G:J,4,FALSE))</f>
        <v>0</v>
      </c>
      <c r="G59" s="45" t="str">
        <f>IF(OR(F59="yes",F59="A",F59="B"),"",VLOOKUP(E59,'action list'!A:S,19,FALSE))</f>
        <v>Identify useful handbooks, guides and tools and make them available for use</v>
      </c>
      <c r="H59" s="135" t="str">
        <f>IF(LEN(G59)=0,"",VLOOKUP(E59,'action list'!A:AA,26,FALSE))</f>
        <v>Only to a low extent. No or hardly any use of handbooks, guides, manuals or tools.; To a moderate extent. Some use of handbooks, guides, manuals or tools; To a high extent. Intensive use of handbooks, guides, tools in regular operations.</v>
      </c>
    </row>
    <row r="60" spans="1:8" ht="29" x14ac:dyDescent="0.35">
      <c r="A60" s="404" t="str">
        <f t="shared" si="3"/>
        <v>OK</v>
      </c>
      <c r="B60" s="10" t="str">
        <f t="shared" si="4"/>
        <v>LEA</v>
      </c>
      <c r="C60" s="11">
        <f>IF(ISBLANK(E60),"",VLOOKUP(E60,'action list'!A:D,4,FALSE))</f>
        <v>2</v>
      </c>
      <c r="D60" s="11" t="str">
        <f t="shared" si="5"/>
        <v>C</v>
      </c>
      <c r="E60" s="10" t="s">
        <v>481</v>
      </c>
      <c r="F60" s="16">
        <f>IF(ISBLANK(VLOOKUP(E60,QUESTIONS!G:J,4,FALSE)),"",VLOOKUP(E60,QUESTIONS!G:J,4,FALSE))</f>
        <v>0</v>
      </c>
      <c r="G60" s="45" t="str">
        <f>IF(OR(F60="yes",F60="A",F60="B"),"",VLOOKUP(E60,'action list'!A:S,19,FALSE))</f>
        <v>Provide a means for members to remark, reflect and assess on REC operations</v>
      </c>
      <c r="H60" s="135" t="str">
        <f>IF(LEN(G60)=0,"",VLOOKUP(E60,'action list'!A:AA,26,FALSE))</f>
        <v>To a low extent. Members are not allowed to provide feedback (not even during the annual Genral Assembly); To a moderate extent. Members are  allowed to provide feedback but mostly during the annual General Assembly.; To a high extent. Members frequently requested to provide feedback on the strategy and operations of the REC</v>
      </c>
    </row>
    <row r="61" spans="1:8" ht="29" x14ac:dyDescent="0.35">
      <c r="A61" s="404" t="str">
        <f t="shared" si="3"/>
        <v>OK</v>
      </c>
      <c r="B61" s="10" t="str">
        <f t="shared" si="4"/>
        <v>LEA</v>
      </c>
      <c r="C61" s="11">
        <f>IF(ISBLANK(E61),"",VLOOKUP(E61,'action list'!A:D,4,FALSE))</f>
        <v>2</v>
      </c>
      <c r="D61" s="11" t="str">
        <f t="shared" si="5"/>
        <v>C</v>
      </c>
      <c r="E61" s="10" t="s">
        <v>482</v>
      </c>
      <c r="F61" s="16">
        <f>IF(ISBLANK(VLOOKUP(E61,QUESTIONS!G:J,4,FALSE)),"",VLOOKUP(E61,QUESTIONS!G:J,4,FALSE))</f>
        <v>0</v>
      </c>
      <c r="G61" s="45" t="str">
        <f>IF(OR(F61="yes",F61="A",F61="B"),"",VLOOKUP(E61,'action list'!A:S,19,FALSE))</f>
        <v>Make use of intermediary agents or the capacity building platforms they operate</v>
      </c>
      <c r="H61" s="135" t="str">
        <f>IF(LEN(G61)=0,"",VLOOKUP(E61,'action list'!A:AA,26,FALSE))</f>
        <v>To a low extent. There is no use of intermediary agents or the capacity building platforms they operate.; To a moderate extent. There is limited support by intermediary agents or the capacity building platforms they operate.; To a high extent. There is Intensive support by intermediary agents or the capacity building platforms they operate.</v>
      </c>
    </row>
    <row r="62" spans="1:8" ht="29" x14ac:dyDescent="0.35">
      <c r="A62" s="404" t="str">
        <f t="shared" si="3"/>
        <v>OK</v>
      </c>
      <c r="B62" s="10" t="str">
        <f t="shared" si="4"/>
        <v>LEA</v>
      </c>
      <c r="C62" s="11">
        <f>IF(ISBLANK(E62),"",VLOOKUP(E62,'action list'!A:D,4,FALSE))</f>
        <v>2</v>
      </c>
      <c r="D62" s="11" t="str">
        <f t="shared" si="5"/>
        <v>C</v>
      </c>
      <c r="E62" s="10" t="s">
        <v>483</v>
      </c>
      <c r="F62" s="16">
        <f>IF(ISBLANK(VLOOKUP(E62,QUESTIONS!G:J,4,FALSE)),"",VLOOKUP(E62,QUESTIONS!G:J,4,FALSE))</f>
        <v>0</v>
      </c>
      <c r="G62" s="45" t="str">
        <f>IF(OR(F62="yes",F62="A",F62="B"),"",VLOOKUP(E62,'action list'!A:S,19,FALSE))</f>
        <v xml:space="preserve">Make (more) use of (serious) games or gaming tools </v>
      </c>
      <c r="H62" s="135" t="str">
        <f>IF(LEN(G62)=0,"",VLOOKUP(E62,'action list'!A:AA,26,FALSE))</f>
        <v>(Serious) games or gaming tools are not used by the REC; (Serious) games or gaming tools are sometimes used by the REC; (Serious) games or gaming tools are frequently used by the REC</v>
      </c>
    </row>
    <row r="63" spans="1:8" ht="37" x14ac:dyDescent="0.35">
      <c r="A63" s="404" t="str">
        <f t="shared" si="3"/>
        <v>OK</v>
      </c>
      <c r="B63" s="10" t="str">
        <f t="shared" si="4"/>
        <v>LEA</v>
      </c>
      <c r="C63" s="11">
        <f>IF(ISBLANK(E63),"",VLOOKUP(E63,'action list'!A:D,4,FALSE))</f>
        <v>2</v>
      </c>
      <c r="D63" s="11" t="str">
        <f t="shared" si="5"/>
        <v>T</v>
      </c>
      <c r="E63" s="10" t="s">
        <v>1026</v>
      </c>
      <c r="F63" s="16">
        <f>IF(ISBLANK(VLOOKUP(E63,QUESTIONS!G:J,4,FALSE)),"",VLOOKUP(E63,QUESTIONS!G:J,4,FALSE))</f>
        <v>0</v>
      </c>
      <c r="G63" s="45" t="str">
        <f>IF(OR(F63="yes",F63="A",F63="B"),"",VLOOKUP(E63,'action list'!A:S,19,FALSE))</f>
        <v>Contact REScoop.eu (or other community energy federation) and request mentor network support.</v>
      </c>
      <c r="H63" s="135" t="str">
        <f>IF(LEN(G63)=0,"",VLOOKUP(E63,'action list'!A:AA,26,FALSE))</f>
        <v/>
      </c>
    </row>
    <row r="64" spans="1:8" ht="37" x14ac:dyDescent="0.35">
      <c r="A64" s="404" t="str">
        <f t="shared" si="3"/>
        <v>OK</v>
      </c>
      <c r="B64" s="10" t="str">
        <f t="shared" si="4"/>
        <v>LEA</v>
      </c>
      <c r="C64" s="11">
        <f>IF(ISBLANK(E64),"",VLOOKUP(E64,'action list'!A:D,4,FALSE))</f>
        <v>2</v>
      </c>
      <c r="D64" s="11" t="str">
        <f t="shared" si="5"/>
        <v>T</v>
      </c>
      <c r="E64" s="10" t="s">
        <v>1032</v>
      </c>
      <c r="F64" s="16">
        <f>IF(ISBLANK(VLOOKUP(E64,QUESTIONS!G:J,4,FALSE)),"",VLOOKUP(E64,QUESTIONS!G:J,4,FALSE))</f>
        <v>0</v>
      </c>
      <c r="G64" s="45" t="str">
        <f>IF(OR(F64="yes",F64="A",F64="B"),"",VLOOKUP(E64,'action list'!A:S,19,FALSE))</f>
        <v>Start using online media (e.g., MOOCs) for learning or training purpose in your energy collective?</v>
      </c>
      <c r="H64" s="135" t="str">
        <f>IF(LEN(G64)=0,"",VLOOKUP(E64,'action list'!A:AA,26,FALSE))</f>
        <v/>
      </c>
    </row>
    <row r="65" spans="1:8" ht="18.5" x14ac:dyDescent="0.35">
      <c r="A65" s="404" t="str">
        <f t="shared" si="3"/>
        <v>OK</v>
      </c>
      <c r="B65" s="10" t="str">
        <f t="shared" si="4"/>
        <v>SDE</v>
      </c>
      <c r="C65" s="11">
        <f>IF(ISBLANK(E65),"",VLOOKUP(E65,'action list'!A:D,4,FALSE))</f>
        <v>2</v>
      </c>
      <c r="D65" s="11" t="str">
        <f t="shared" si="5"/>
        <v>T</v>
      </c>
      <c r="E65" s="10" t="s">
        <v>1095</v>
      </c>
      <c r="F65" s="16">
        <f>IF(ISBLANK(VLOOKUP(E65,QUESTIONS!G:J,4,FALSE)),"",VLOOKUP(E65,QUESTIONS!G:J,4,FALSE))</f>
        <v>0</v>
      </c>
      <c r="G65" s="45" t="str">
        <f>IF(OR(F65="yes",F65="A",F65="B"),"",VLOOKUP(E65,'action list'!A:S,19,FALSE))</f>
        <v>Engage more potential members of underrepresented income levels</v>
      </c>
      <c r="H65" s="135" t="str">
        <f>IF(LEN(G65)=0,"",VLOOKUP(E65,'action list'!A:AA,26,FALSE))</f>
        <v/>
      </c>
    </row>
    <row r="66" spans="1:8" ht="18.5" x14ac:dyDescent="0.35">
      <c r="A66" s="404" t="str">
        <f t="shared" si="3"/>
        <v>OK</v>
      </c>
      <c r="B66" s="10" t="str">
        <f t="shared" si="4"/>
        <v>SDE</v>
      </c>
      <c r="C66" s="11">
        <f>IF(ISBLANK(E66),"",VLOOKUP(E66,'action list'!A:D,4,FALSE))</f>
        <v>2</v>
      </c>
      <c r="D66" s="11" t="str">
        <f t="shared" si="5"/>
        <v>T</v>
      </c>
      <c r="E66" s="10" t="s">
        <v>1096</v>
      </c>
      <c r="F66" s="16">
        <f>IF(ISBLANK(VLOOKUP(E66,QUESTIONS!G:J,4,FALSE)),"",VLOOKUP(E66,QUESTIONS!G:J,4,FALSE))</f>
        <v>0</v>
      </c>
      <c r="G66" s="45" t="str">
        <f>IF(OR(F66="yes",F66="A",F66="B"),"",VLOOKUP(E66,'action list'!A:S,19,FALSE))</f>
        <v>Engage more potential members of underrepresented ages</v>
      </c>
      <c r="H66" s="135" t="str">
        <f>IF(LEN(G66)=0,"",VLOOKUP(E66,'action list'!A:AA,26,FALSE))</f>
        <v/>
      </c>
    </row>
    <row r="67" spans="1:8" ht="18.5" x14ac:dyDescent="0.35">
      <c r="A67" s="404" t="str">
        <f t="shared" si="3"/>
        <v>OK</v>
      </c>
      <c r="B67" s="10" t="str">
        <f t="shared" si="4"/>
        <v>SDE</v>
      </c>
      <c r="C67" s="11">
        <f>IF(ISBLANK(E67),"",VLOOKUP(E67,'action list'!A:D,4,FALSE))</f>
        <v>2</v>
      </c>
      <c r="D67" s="11" t="str">
        <f t="shared" si="5"/>
        <v>T</v>
      </c>
      <c r="E67" s="10" t="s">
        <v>1097</v>
      </c>
      <c r="F67" s="16">
        <f>IF(ISBLANK(VLOOKUP(E67,QUESTIONS!G:J,4,FALSE)),"",VLOOKUP(E67,QUESTIONS!G:J,4,FALSE))</f>
        <v>0</v>
      </c>
      <c r="G67" s="45" t="str">
        <f>IF(OR(F67="yes",F67="A",F67="B"),"",VLOOKUP(E67,'action list'!A:S,19,FALSE))</f>
        <v>Engage more potential members of underrepresented ethnic backgrounds</v>
      </c>
      <c r="H67" s="135" t="str">
        <f>IF(LEN(G67)=0,"",VLOOKUP(E67,'action list'!A:AA,26,FALSE))</f>
        <v/>
      </c>
    </row>
    <row r="68" spans="1:8" ht="43.5" x14ac:dyDescent="0.35">
      <c r="A68" s="404" t="str">
        <f t="shared" si="3"/>
        <v>OK</v>
      </c>
      <c r="B68" s="108" t="str">
        <f t="shared" ref="B68:B70" si="8">LEFT(E68,3)</f>
        <v>SDE</v>
      </c>
      <c r="C68" s="107">
        <f>IF(ISBLANK(E68),"",VLOOKUP(E68,'action list'!A:D,4,FALSE))</f>
        <v>2</v>
      </c>
      <c r="D68" s="107" t="str">
        <f t="shared" ref="D68:D70" si="9">RIGHT(E68,1)</f>
        <v>C</v>
      </c>
      <c r="E68" s="108" t="s">
        <v>522</v>
      </c>
      <c r="F68" s="121">
        <f>IF(ISBLANK(VLOOKUP(E68,QUESTIONS!G:J,4,FALSE)),"",VLOOKUP(E68,QUESTIONS!G:J,4,FALSE))</f>
        <v>0</v>
      </c>
      <c r="G68" s="122" t="str">
        <f>IF(OR(F68="yes",F68="A",F68="B"),"",VLOOKUP(E68,'action list'!A:S,19,FALSE))</f>
        <v>Engage more potential members of all education levels, focus on those that are missing or underrepresented</v>
      </c>
      <c r="H68" s="138" t="str">
        <f>IF(LEN(G68)=0,"",VLOOKUP(E68,'action list'!A:AA,26,FALSE))</f>
        <v>To a low extent. REC membership education level is pre-dominantly tertiary (i.e., higher education); To a moderate extent. EC membership education includes amoderate variation in education levels (e.g., higher education and vocational school); To a high extent. REC membership has a high diversity of education levels (e.g., from primary school, vocational school, to university and university of applied sciences).</v>
      </c>
    </row>
    <row r="69" spans="1:8" ht="18.5" x14ac:dyDescent="0.35">
      <c r="A69" s="404" t="str">
        <f t="shared" si="3"/>
        <v>OK</v>
      </c>
      <c r="B69" s="108" t="str">
        <f t="shared" si="8"/>
        <v>SDE</v>
      </c>
      <c r="C69" s="107">
        <f>IF(ISBLANK(E69),"",VLOOKUP(E69,'action list'!A:D,4,FALSE))</f>
        <v>2</v>
      </c>
      <c r="D69" s="107" t="str">
        <f t="shared" si="9"/>
        <v>C</v>
      </c>
      <c r="E69" s="151" t="s">
        <v>523</v>
      </c>
      <c r="F69" s="152">
        <f>IF(ISBLANK(VLOOKUP(E69,QUESTIONS!G:J,4,FALSE)),"",VLOOKUP(E69,QUESTIONS!G:J,4,FALSE))</f>
        <v>0</v>
      </c>
      <c r="G69" s="153" t="str">
        <f>IF(OR(F69="yes",F69="A",F69="B"),"",VLOOKUP(E69,'action list'!A:S,19,FALSE))</f>
        <v>Engage more potential members of the less represented gender</v>
      </c>
      <c r="H69" s="154" t="str">
        <f>IF(LEN(G69)=0,"",VLOOKUP(E69,'action list'!A:AA,26,FALSE))</f>
        <v>Membership is pre-dominantly male; Membership is in the process of becoming more gender-balenced; Membership includes all gender identities</v>
      </c>
    </row>
    <row r="70" spans="1:8" ht="29.5" thickBot="1" x14ac:dyDescent="0.4">
      <c r="A70" s="404" t="str">
        <f t="shared" si="3"/>
        <v>OK</v>
      </c>
      <c r="B70" s="12" t="str">
        <f t="shared" si="8"/>
        <v>SDE</v>
      </c>
      <c r="C70" s="13">
        <f>IF(ISBLANK(E70),"",VLOOKUP(E70,'action list'!A:D,4,FALSE))</f>
        <v>2</v>
      </c>
      <c r="D70" s="13" t="str">
        <f t="shared" si="9"/>
        <v>C</v>
      </c>
      <c r="E70" s="150" t="s">
        <v>524</v>
      </c>
      <c r="F70" s="155">
        <f>IF(ISBLANK(VLOOKUP(E70,QUESTIONS!G:J,4,FALSE)),"",VLOOKUP(E70,QUESTIONS!G:J,4,FALSE))</f>
        <v>0</v>
      </c>
      <c r="G70" s="156" t="str">
        <f>IF(OR(F70="yes",F70="A",F70="B"),"",VLOOKUP(E70,'action list'!A:S,19,FALSE))</f>
        <v>Engage more potential members of underrepresented education types</v>
      </c>
      <c r="H70" s="157" t="str">
        <f>IF(LEN(G70)=0,"",VLOOKUP(E70,'action list'!A:AA,26,FALSE))</f>
        <v>To a low extent. REC membership is pre-dominantly mostly engineering or otherwise Beta educated; To a moderate extent. REC membership contains next to Beta educated persons also persons educated in finance/economic and in law.; To a high extent. REC membership has a high diversity of education backgrouds: i.e. Alpha, Beta, and Gamma.</v>
      </c>
    </row>
    <row r="71" spans="1:8" ht="45" customHeight="1" x14ac:dyDescent="0.35"/>
    <row r="72" spans="1:8" s="80" customFormat="1" ht="24" thickBot="1" x14ac:dyDescent="0.4">
      <c r="A72" s="404"/>
      <c r="B72" s="81"/>
      <c r="C72" s="117"/>
      <c r="D72" s="117"/>
      <c r="E72" s="81"/>
      <c r="F72" s="79"/>
      <c r="G72" s="82" t="s">
        <v>352</v>
      </c>
      <c r="H72" s="83" t="s">
        <v>242</v>
      </c>
    </row>
    <row r="73" spans="1:8" ht="37" x14ac:dyDescent="0.35">
      <c r="A73" s="404" t="str">
        <f t="shared" ref="A73:A99" si="10">IF(AND(_xlfn.ISFORMULA(B73),_xlfn.ISFORMULA(C73),_xlfn.ISFORMULA(D73),NOT(ISBLANK(E73)),_xlfn.ISFORMULA(F73),_xlfn.ISFORMULA(G73),_xlfn.ISFORMULA(H73)),"OK","ERR")</f>
        <v>OK</v>
      </c>
      <c r="B73" s="10" t="str">
        <f t="shared" ref="B73:B99" si="11">LEFT(E73,3)</f>
        <v>SFM</v>
      </c>
      <c r="C73" s="11">
        <f>IF(ISBLANK(E73),"",VLOOKUP(E73,'action list'!A:D,4,FALSE))</f>
        <v>3</v>
      </c>
      <c r="D73" s="11" t="str">
        <f t="shared" ref="D73:D99" si="12">RIGHT(E73,1)</f>
        <v>C</v>
      </c>
      <c r="E73" s="10" t="s">
        <v>207</v>
      </c>
      <c r="F73" s="15">
        <f>IF(ISBLANK(VLOOKUP(E73,QUESTIONS!G:J,4,FALSE)),"",VLOOKUP(E73,QUESTIONS!G:J,4,FALSE))</f>
        <v>2</v>
      </c>
      <c r="G73" s="44" t="str">
        <f>IF(OR(F73="yes",F73="A",F73="B"),"",VLOOKUP(E73,'action list'!A:S,19,FALSE))</f>
        <v>Persuade more members of the collective to participate in the annual general assembly</v>
      </c>
      <c r="H73" s="134" t="str">
        <f>IF(LEN(G73)=0,"",VLOOKUP(E73,'action list'!A:AA,26,FALSE))</f>
        <v>Only a minority of members participates ; A fair amount of the members of the collective participates; the majority of members of the collective participates</v>
      </c>
    </row>
    <row r="74" spans="1:8" ht="18.5" x14ac:dyDescent="0.35">
      <c r="A74" s="404" t="str">
        <f t="shared" si="10"/>
        <v>OK</v>
      </c>
      <c r="B74" s="10" t="str">
        <f t="shared" si="11"/>
        <v>SFM</v>
      </c>
      <c r="C74" s="11">
        <f>IF(ISBLANK(E74),"",VLOOKUP(E74,'action list'!A:D,4,FALSE))</f>
        <v>3</v>
      </c>
      <c r="D74" s="11" t="str">
        <f t="shared" si="12"/>
        <v>C</v>
      </c>
      <c r="E74" s="10" t="s">
        <v>208</v>
      </c>
      <c r="F74" s="16">
        <f>IF(ISBLANK(VLOOKUP(E74,QUESTIONS!G:J,4,FALSE)),"",VLOOKUP(E74,QUESTIONS!G:J,4,FALSE))</f>
        <v>2</v>
      </c>
      <c r="G74" s="45" t="str">
        <f>IF(OR(F74="yes",F74="A",F74="B"),"",VLOOKUP(E74,'action list'!A:S,19,FALSE))</f>
        <v>Define rules that limit the number of Board members</v>
      </c>
      <c r="H74" s="135" t="str">
        <f>IF(LEN(G74)=0,"",VLOOKUP(E74,'action list'!A:AA,26,FALSE))</f>
        <v>1 = to a low degree; 3 = to a fair degree; 5 = to a high degree</v>
      </c>
    </row>
    <row r="75" spans="1:8" ht="37" x14ac:dyDescent="0.35">
      <c r="A75" s="404" t="str">
        <f t="shared" si="10"/>
        <v>OK</v>
      </c>
      <c r="B75" s="10" t="str">
        <f t="shared" si="11"/>
        <v>SFM</v>
      </c>
      <c r="C75" s="11">
        <f>IF(ISBLANK(E75),"",VLOOKUP(E75,'action list'!A:D,4,FALSE))</f>
        <v>3</v>
      </c>
      <c r="D75" s="11" t="str">
        <f t="shared" si="12"/>
        <v>C</v>
      </c>
      <c r="E75" s="10" t="s">
        <v>1135</v>
      </c>
      <c r="F75" s="16">
        <f>IF(ISBLANK(VLOOKUP(E75,QUESTIONS!G:J,4,FALSE)),"",VLOOKUP(E75,QUESTIONS!G:J,4,FALSE))</f>
        <v>3</v>
      </c>
      <c r="G75" s="45" t="str">
        <f>IF(OR(F75="yes",F75="A",F75="B"),"",VLOOKUP(E75,'action list'!A:S,19,FALSE))</f>
        <v>Improve control mechanisms to assess and improve the composition of the REC's board regularly.</v>
      </c>
      <c r="H75" s="135" t="str">
        <f>IF(LEN(G75)=0,"",VLOOKUP(E75,'action list'!A:AA,26,FALSE))</f>
        <v>The composition of the REC board does not change; The composition of the REC board changes ocassionally (every 3-5 years); The composition of the REC board changes frequently (every 1-2 years)</v>
      </c>
    </row>
    <row r="76" spans="1:8" ht="18.5" x14ac:dyDescent="0.35">
      <c r="A76" s="404" t="str">
        <f t="shared" si="10"/>
        <v>OK</v>
      </c>
      <c r="B76" s="10" t="str">
        <f t="shared" si="11"/>
        <v>SFM</v>
      </c>
      <c r="C76" s="11">
        <f>IF(ISBLANK(E76),"",VLOOKUP(E76,'action list'!A:D,4,FALSE))</f>
        <v>3</v>
      </c>
      <c r="D76" s="11" t="str">
        <f t="shared" si="12"/>
        <v>T</v>
      </c>
      <c r="E76" s="10" t="s">
        <v>1098</v>
      </c>
      <c r="F76" s="16" t="str">
        <f>IF(ISBLANK(VLOOKUP(E76,QUESTIONS!G:J,4,FALSE)),"",VLOOKUP(E76,QUESTIONS!G:J,4,FALSE))</f>
        <v>yes</v>
      </c>
      <c r="G76" s="45" t="str">
        <f>IF(OR(F76="yes",F76="A",F76="B"),"",VLOOKUP(E76,'action list'!A:S,19,FALSE))</f>
        <v/>
      </c>
      <c r="H76" s="135" t="str">
        <f>IF(LEN(G76)=0,"",VLOOKUP(E76,'action list'!A:AA,26,FALSE))</f>
        <v/>
      </c>
    </row>
    <row r="77" spans="1:8" ht="18.5" x14ac:dyDescent="0.35">
      <c r="A77" s="404" t="str">
        <f t="shared" si="10"/>
        <v>OK</v>
      </c>
      <c r="B77" s="10" t="str">
        <f t="shared" si="11"/>
        <v>SFM</v>
      </c>
      <c r="C77" s="11">
        <f>IF(ISBLANK(E77),"",VLOOKUP(E77,'action list'!A:D,4,FALSE))</f>
        <v>3</v>
      </c>
      <c r="D77" s="11" t="str">
        <f t="shared" si="12"/>
        <v>C</v>
      </c>
      <c r="E77" s="10" t="s">
        <v>484</v>
      </c>
      <c r="F77" s="16">
        <f>IF(ISBLANK(VLOOKUP(E77,QUESTIONS!G:J,4,FALSE)),"",VLOOKUP(E77,QUESTIONS!G:J,4,FALSE))</f>
        <v>3</v>
      </c>
      <c r="G77" s="45" t="str">
        <f>IF(OR(F77="yes",F77="A",F77="B"),"",VLOOKUP(E77,'action list'!A:S,19,FALSE))</f>
        <v>Increase visibility towards local community</v>
      </c>
      <c r="H77" s="135" t="str">
        <f>IF(LEN(G77)=0,"",VLOOKUP(E77,'action list'!A:AA,26,FALSE))</f>
        <v>Unaware; Somewhat aware; Aware</v>
      </c>
    </row>
    <row r="78" spans="1:8" ht="18.5" x14ac:dyDescent="0.35">
      <c r="A78" s="404" t="str">
        <f t="shared" si="10"/>
        <v>OK</v>
      </c>
      <c r="B78" s="10" t="str">
        <f t="shared" si="11"/>
        <v>SFM</v>
      </c>
      <c r="C78" s="11">
        <f>IF(ISBLANK(E78),"",VLOOKUP(E78,'action list'!A:D,4,FALSE))</f>
        <v>3</v>
      </c>
      <c r="D78" s="11" t="str">
        <f t="shared" si="12"/>
        <v>C</v>
      </c>
      <c r="E78" s="10" t="s">
        <v>754</v>
      </c>
      <c r="F78" s="16">
        <f>IF(ISBLANK(VLOOKUP(E78,QUESTIONS!G:J,4,FALSE)),"",VLOOKUP(E78,QUESTIONS!G:J,4,FALSE))</f>
        <v>5</v>
      </c>
      <c r="G78" s="45" t="str">
        <f>IF(OR(F78="yes",F78="A",F78="B"),"",VLOOKUP(E78,'action list'!A:S,19,FALSE))</f>
        <v>Conceive plan to engage residents in neighbourhood actions.</v>
      </c>
      <c r="H78" s="135" t="str">
        <f>IF(LEN(G78)=0,"",VLOOKUP(E78,'action list'!A:AA,26,FALSE))</f>
        <v>1= No household is reached; 3 = Between 1 and 5 households are reached; 5 = More than 5 households are reached</v>
      </c>
    </row>
    <row r="79" spans="1:8" ht="18.5" x14ac:dyDescent="0.35">
      <c r="A79" s="404" t="str">
        <f t="shared" si="10"/>
        <v>OK</v>
      </c>
      <c r="B79" s="10" t="str">
        <f t="shared" si="11"/>
        <v>SFK</v>
      </c>
      <c r="C79" s="11">
        <f>IF(ISBLANK(E79),"",VLOOKUP(E79,'action list'!A:D,4,FALSE))</f>
        <v>3</v>
      </c>
      <c r="D79" s="11" t="str">
        <f t="shared" si="12"/>
        <v>T</v>
      </c>
      <c r="E79" s="10" t="s">
        <v>209</v>
      </c>
      <c r="F79" s="16" t="str">
        <f>IF(ISBLANK(VLOOKUP(E79,QUESTIONS!G:J,4,FALSE)),"",VLOOKUP(E79,QUESTIONS!G:J,4,FALSE))</f>
        <v>yes</v>
      </c>
      <c r="G79" s="45" t="str">
        <f>IF(OR(F79="yes",F79="A",F79="B"),"",VLOOKUP(E79,'action list'!A:S,19,FALSE))</f>
        <v/>
      </c>
      <c r="H79" s="135" t="str">
        <f>IF(LEN(G79)=0,"",VLOOKUP(E79,'action list'!A:AA,26,FALSE))</f>
        <v/>
      </c>
    </row>
    <row r="80" spans="1:8" ht="18.5" x14ac:dyDescent="0.35">
      <c r="A80" s="404" t="str">
        <f t="shared" si="10"/>
        <v>OK</v>
      </c>
      <c r="B80" s="10" t="str">
        <f t="shared" si="11"/>
        <v>SFK</v>
      </c>
      <c r="C80" s="11">
        <f>IF(ISBLANK(E80),"",VLOOKUP(E80,'action list'!A:D,4,FALSE))</f>
        <v>3</v>
      </c>
      <c r="D80" s="11" t="str">
        <f t="shared" si="12"/>
        <v>C</v>
      </c>
      <c r="E80" s="10" t="s">
        <v>210</v>
      </c>
      <c r="F80" s="16">
        <f>IF(ISBLANK(VLOOKUP(E80,QUESTIONS!G:J,4,FALSE)),"",VLOOKUP(E80,QUESTIONS!G:J,4,FALSE))</f>
        <v>3</v>
      </c>
      <c r="G80" s="45" t="str">
        <f>IF(OR(F80="yes",F80="A",F80="B"),"",VLOOKUP(E80,'action list'!A:S,19,FALSE))</f>
        <v>Establish a core leadership team with clear leading tasks</v>
      </c>
      <c r="H80" s="135" t="str">
        <f>IF(LEN(G80)=0,"",VLOOKUP(E80,'action list'!A:AA,26,FALSE))</f>
        <v>Poor degree of ledership; Moderate degree of leadership; Well-established leadership (with satisfied members)</v>
      </c>
    </row>
    <row r="81" spans="1:8" ht="37" x14ac:dyDescent="0.35">
      <c r="A81" s="404" t="str">
        <f t="shared" si="10"/>
        <v>OK</v>
      </c>
      <c r="B81" s="10" t="str">
        <f t="shared" si="11"/>
        <v>SFK</v>
      </c>
      <c r="C81" s="11">
        <f>IF(ISBLANK(E81),"",VLOOKUP(E81,'action list'!A:D,4,FALSE))</f>
        <v>3</v>
      </c>
      <c r="D81" s="11" t="str">
        <f t="shared" si="12"/>
        <v>C</v>
      </c>
      <c r="E81" s="10" t="s">
        <v>197</v>
      </c>
      <c r="F81" s="16">
        <f>IF(ISBLANK(VLOOKUP(E81,QUESTIONS!G:J,4,FALSE)),"",VLOOKUP(E81,QUESTIONS!G:J,4,FALSE))</f>
        <v>3</v>
      </c>
      <c r="G81" s="45" t="str">
        <f>IF(OR(F81="yes",F81="A",F81="B"),"",VLOOKUP(E81,'action list'!A:S,19,FALSE))</f>
        <v>Reduce reliance on interpersonal relationships, improve management practices and staff collaboration mechanisms</v>
      </c>
      <c r="H81" s="135" t="str">
        <f>IF(LEN(G81)=0,"",VLOOKUP(E81,'action list'!A:AA,26,FALSE))</f>
        <v>Management processes function poorly.; Maaagement processes function on a moderate level.; Management processes function fairly well</v>
      </c>
    </row>
    <row r="82" spans="1:8" ht="18.5" x14ac:dyDescent="0.35">
      <c r="A82" s="404" t="str">
        <f t="shared" si="10"/>
        <v>OK</v>
      </c>
      <c r="B82" s="10" t="str">
        <f t="shared" si="11"/>
        <v>FIN</v>
      </c>
      <c r="C82" s="11">
        <f>IF(ISBLANK(E82),"",VLOOKUP(E82,'action list'!A:D,4,FALSE))</f>
        <v>3</v>
      </c>
      <c r="D82" s="11" t="str">
        <f t="shared" si="12"/>
        <v>C</v>
      </c>
      <c r="E82" s="10" t="s">
        <v>213</v>
      </c>
      <c r="F82" s="16">
        <f>IF(ISBLANK(VLOOKUP(E82,QUESTIONS!G:J,4,FALSE)),"",VLOOKUP(E82,QUESTIONS!G:J,4,FALSE))</f>
        <v>2</v>
      </c>
      <c r="G82" s="45" t="str">
        <f>IF(OR(F82="yes",F82="A",F82="B"),"",VLOOKUP(E82,'action list'!A:S,19,FALSE))</f>
        <v>Reevaluate business model to improve financial-economic viability</v>
      </c>
      <c r="H82" s="135" t="str">
        <f>IF(LEN(G82)=0,"",VLOOKUP(E82,'action list'!A:AA,26,FALSE))</f>
        <v>To a low extent; To a moderate extent; To a high extent</v>
      </c>
    </row>
    <row r="83" spans="1:8" ht="18.5" x14ac:dyDescent="0.35">
      <c r="A83" s="404" t="str">
        <f t="shared" si="10"/>
        <v>OK</v>
      </c>
      <c r="B83" s="10" t="str">
        <f t="shared" si="11"/>
        <v>FIN</v>
      </c>
      <c r="C83" s="11">
        <f>IF(ISBLANK(E83),"",VLOOKUP(E83,'action list'!A:D,4,FALSE))</f>
        <v>3</v>
      </c>
      <c r="D83" s="11" t="str">
        <f t="shared" si="12"/>
        <v>C</v>
      </c>
      <c r="E83" s="10" t="s">
        <v>199</v>
      </c>
      <c r="F83" s="16">
        <f>IF(ISBLANK(VLOOKUP(E83,QUESTIONS!G:J,4,FALSE)),"",VLOOKUP(E83,QUESTIONS!G:J,4,FALSE))</f>
        <v>3</v>
      </c>
      <c r="G83" s="45" t="str">
        <f>IF(OR(F83="yes",F83="A",F83="B"),"",VLOOKUP(E83,'action list'!A:S,19,FALSE))</f>
        <v>Diversify the REC's assets more</v>
      </c>
      <c r="H83" s="135" t="str">
        <f>IF(LEN(G83)=0,"",VLOOKUP(E83,'action list'!A:AA,26,FALSE))</f>
        <v>Not diversified; only one-sided assets.; Moderately diversified; several diversified assets; Well-diversified; with many, diversified assets</v>
      </c>
    </row>
    <row r="84" spans="1:8" ht="18.5" x14ac:dyDescent="0.35">
      <c r="A84" s="404" t="str">
        <f t="shared" si="10"/>
        <v>OK</v>
      </c>
      <c r="B84" s="10" t="str">
        <f t="shared" si="11"/>
        <v>FIN</v>
      </c>
      <c r="C84" s="11">
        <f>IF(ISBLANK(E84),"",VLOOKUP(E84,'action list'!A:D,4,FALSE))</f>
        <v>3</v>
      </c>
      <c r="D84" s="11" t="str">
        <f t="shared" si="12"/>
        <v>T</v>
      </c>
      <c r="E84" s="10" t="s">
        <v>214</v>
      </c>
      <c r="F84" s="16" t="str">
        <f>IF(ISBLANK(VLOOKUP(E84,QUESTIONS!G:J,4,FALSE)),"",VLOOKUP(E84,QUESTIONS!G:J,4,FALSE))</f>
        <v>no</v>
      </c>
      <c r="G84" s="45" t="str">
        <f>IF(OR(F84="yes",F84="A",F84="B"),"",VLOOKUP(E84,'action list'!A:S,19,FALSE))</f>
        <v>Reevaluate business model to improve profit margin</v>
      </c>
      <c r="H84" s="135" t="str">
        <f>IF(LEN(G84)=0,"",VLOOKUP(E84,'action list'!A:AA,26,FALSE))</f>
        <v/>
      </c>
    </row>
    <row r="85" spans="1:8" ht="18.5" x14ac:dyDescent="0.35">
      <c r="A85" s="404" t="str">
        <f t="shared" si="10"/>
        <v>OK</v>
      </c>
      <c r="B85" s="10" t="str">
        <f t="shared" si="11"/>
        <v>FIN</v>
      </c>
      <c r="C85" s="11">
        <f>IF(ISBLANK(E85),"",VLOOKUP(E85,'action list'!A:D,4,FALSE))</f>
        <v>3</v>
      </c>
      <c r="D85" s="11" t="str">
        <f t="shared" si="12"/>
        <v>C</v>
      </c>
      <c r="E85" s="10" t="s">
        <v>215</v>
      </c>
      <c r="F85" s="16">
        <f>IF(ISBLANK(VLOOKUP(E85,QUESTIONS!G:J,4,FALSE)),"",VLOOKUP(E85,QUESTIONS!G:J,4,FALSE))</f>
        <v>1</v>
      </c>
      <c r="G85" s="45" t="str">
        <f>IF(OR(F85="yes",F85="A",F85="B"),"",VLOOKUP(E85,'action list'!A:S,19,FALSE))</f>
        <v>Improve cash flow</v>
      </c>
      <c r="H85" s="135" t="str">
        <f>IF(LEN(G85)=0,"",VLOOKUP(E85,'action list'!A:AA,26,FALSE))</f>
        <v>To a low extent; To a moderate extent; To a high extent</v>
      </c>
    </row>
    <row r="86" spans="1:8" ht="18.5" x14ac:dyDescent="0.35">
      <c r="A86" s="404" t="str">
        <f t="shared" si="10"/>
        <v>OK</v>
      </c>
      <c r="B86" s="10" t="str">
        <f t="shared" si="11"/>
        <v>TEC</v>
      </c>
      <c r="C86" s="11">
        <f>IF(ISBLANK(E86),"",VLOOKUP(E86,'action list'!A:D,4,FALSE))</f>
        <v>3</v>
      </c>
      <c r="D86" s="11" t="str">
        <f t="shared" si="12"/>
        <v>T</v>
      </c>
      <c r="E86" s="10" t="s">
        <v>333</v>
      </c>
      <c r="F86" s="16" t="str">
        <f>IF(ISBLANK(VLOOKUP(E86,QUESTIONS!G:J,4,FALSE)),"",VLOOKUP(E86,QUESTIONS!G:J,4,FALSE))</f>
        <v>yes</v>
      </c>
      <c r="G86" s="45" t="str">
        <f>IF(OR(F86="yes",F86="A",F86="B"),"",VLOOKUP(E86,'action list'!A:S,19,FALSE))</f>
        <v/>
      </c>
      <c r="H86" s="135" t="str">
        <f>IF(LEN(G86)=0,"",VLOOKUP(E86,'action list'!A:AA,26,FALSE))</f>
        <v/>
      </c>
    </row>
    <row r="87" spans="1:8" ht="29" x14ac:dyDescent="0.35">
      <c r="A87" s="404" t="str">
        <f t="shared" si="10"/>
        <v>OK</v>
      </c>
      <c r="B87" s="10" t="str">
        <f t="shared" si="11"/>
        <v>TEC</v>
      </c>
      <c r="C87" s="11">
        <f>IF(ISBLANK(E87),"",VLOOKUP(E87,'action list'!A:D,4,FALSE))</f>
        <v>3</v>
      </c>
      <c r="D87" s="11" t="str">
        <f t="shared" si="12"/>
        <v>C</v>
      </c>
      <c r="E87" s="10" t="s">
        <v>485</v>
      </c>
      <c r="F87" s="16">
        <f>IF(ISBLANK(VLOOKUP(E87,QUESTIONS!G:J,4,FALSE)),"",VLOOKUP(E87,QUESTIONS!G:J,4,FALSE))</f>
        <v>0</v>
      </c>
      <c r="G87" s="45" t="str">
        <f>IF(OR(F87="yes",F87="A",F87="B"),"",VLOOKUP(E87,'action list'!A:S,19,FALSE))</f>
        <v>Transfer energy project assets to the REC</v>
      </c>
      <c r="H87" s="135" t="str">
        <f>IF(LEN(G87)=0,"",VLOOKUP(E87,'action list'!A:AA,26,FALSE))</f>
        <v>Assets are only owned by external/commercial parties (not by the REC); A limited number of assets is owned by the REC or its members; A significant amount or share of the assets is owned by the REC or its members</v>
      </c>
    </row>
    <row r="88" spans="1:8" ht="29" x14ac:dyDescent="0.35">
      <c r="A88" s="404" t="str">
        <f t="shared" si="10"/>
        <v>OK</v>
      </c>
      <c r="B88" s="10" t="str">
        <f t="shared" si="11"/>
        <v>TEC</v>
      </c>
      <c r="C88" s="11">
        <f>IF(ISBLANK(E88),"",VLOOKUP(E88,'action list'!A:D,4,FALSE))</f>
        <v>3</v>
      </c>
      <c r="D88" s="11" t="str">
        <f t="shared" si="12"/>
        <v>C</v>
      </c>
      <c r="E88" s="10" t="s">
        <v>216</v>
      </c>
      <c r="F88" s="16">
        <f>IF(ISBLANK(VLOOKUP(E88,QUESTIONS!G:J,4,FALSE)),"",VLOOKUP(E88,QUESTIONS!G:J,4,FALSE))</f>
        <v>0</v>
      </c>
      <c r="G88" s="45" t="str">
        <f>IF(OR(F88="yes",F88="A",F88="B"),"",VLOOKUP(E88,'action list'!A:S,19,FALSE))</f>
        <v>Reevaluate chosen technologies</v>
      </c>
      <c r="H88" s="135" t="str">
        <f>IF(LEN(G88)=0,"",VLOOKUP(E88,'action list'!A:AA,26,FALSE))</f>
        <v>technology is not mature, and rarely used by other RECs; Technology is fairly mature, and there are some cases of other RECs using them.; proven technology that is successfully used by other RECs</v>
      </c>
    </row>
    <row r="89" spans="1:8" ht="18.5" x14ac:dyDescent="0.35">
      <c r="A89" s="404" t="str">
        <f t="shared" si="10"/>
        <v>OK</v>
      </c>
      <c r="B89" s="10" t="str">
        <f t="shared" si="11"/>
        <v>TEC</v>
      </c>
      <c r="C89" s="11">
        <f>IF(ISBLANK(E89),"",VLOOKUP(E89,'action list'!A:D,4,FALSE))</f>
        <v>3</v>
      </c>
      <c r="D89" s="11" t="str">
        <f t="shared" si="12"/>
        <v>C</v>
      </c>
      <c r="E89" s="10" t="s">
        <v>217</v>
      </c>
      <c r="F89" s="16">
        <f>IF(ISBLANK(VLOOKUP(E89,QUESTIONS!G:J,4,FALSE)),"",VLOOKUP(E89,QUESTIONS!G:J,4,FALSE))</f>
        <v>0</v>
      </c>
      <c r="G89" s="45" t="str">
        <f>IF(OR(F89="yes",F89="A",F89="B"),"",VLOOKUP(E89,'action list'!A:S,19,FALSE))</f>
        <v>Improve security of online platforms and control systems</v>
      </c>
      <c r="H89" s="135" t="str">
        <f>IF(LEN(G89)=0,"",VLOOKUP(E89,'action list'!A:AA,26,FALSE))</f>
        <v>To a low extent; To a moderate extent; To a high extent</v>
      </c>
    </row>
    <row r="90" spans="1:8" ht="29" x14ac:dyDescent="0.35">
      <c r="A90" s="404" t="str">
        <f t="shared" si="10"/>
        <v>OK</v>
      </c>
      <c r="B90" s="10" t="str">
        <f t="shared" si="11"/>
        <v>TEC</v>
      </c>
      <c r="C90" s="11">
        <f>IF(ISBLANK(E90),"",VLOOKUP(E90,'action list'!A:D,4,FALSE))</f>
        <v>3</v>
      </c>
      <c r="D90" s="11" t="str">
        <f t="shared" si="12"/>
        <v>C</v>
      </c>
      <c r="E90" s="10" t="s">
        <v>219</v>
      </c>
      <c r="F90" s="16">
        <f>IF(ISBLANK(VLOOKUP(E90,QUESTIONS!G:J,4,FALSE)),"",VLOOKUP(E90,QUESTIONS!G:J,4,FALSE))</f>
        <v>0</v>
      </c>
      <c r="G90" s="45" t="str">
        <f>IF(OR(F90="yes",F90="A",F90="B"),"",VLOOKUP(E90,'action list'!A:S,19,FALSE))</f>
        <v>Ensure dataplan is applied and kept up to date</v>
      </c>
      <c r="H90" s="135" t="str">
        <f>IF(LEN(G90)=0,"",VLOOKUP(E90,'action list'!A:AA,26,FALSE))</f>
        <v>Data management plan has not been applied yet; Data management plan has been applied, but has not yet been updated; Data management plan has already been applied and has already been updated</v>
      </c>
    </row>
    <row r="91" spans="1:8" ht="18.5" x14ac:dyDescent="0.35">
      <c r="A91" s="404" t="str">
        <f t="shared" si="10"/>
        <v>OK</v>
      </c>
      <c r="B91" s="10" t="str">
        <f t="shared" si="11"/>
        <v>TEC</v>
      </c>
      <c r="C91" s="11">
        <f>IF(ISBLANK(E91),"",VLOOKUP(E91,'action list'!A:D,4,FALSE))</f>
        <v>3</v>
      </c>
      <c r="D91" s="11" t="str">
        <f t="shared" si="12"/>
        <v>T</v>
      </c>
      <c r="E91" s="10" t="s">
        <v>1139</v>
      </c>
      <c r="F91" s="16">
        <f>IF(ISBLANK(VLOOKUP(E91,QUESTIONS!G:J,4,FALSE)),"",VLOOKUP(E91,QUESTIONS!G:J,4,FALSE))</f>
        <v>0</v>
      </c>
      <c r="G91" s="45" t="str">
        <f>IF(OR(F91="yes",F91="A",F91="B"),"",VLOOKUP(E91,'action list'!A:S,19,FALSE))</f>
        <v>Improve energy savings behaviour of members</v>
      </c>
      <c r="H91" s="135" t="str">
        <f>IF(LEN(G91)=0,"",VLOOKUP(E91,'action list'!A:AA,26,FALSE))</f>
        <v/>
      </c>
    </row>
    <row r="92" spans="1:8" ht="37" x14ac:dyDescent="0.35">
      <c r="A92" s="404" t="str">
        <f t="shared" si="10"/>
        <v>OK</v>
      </c>
      <c r="B92" s="10" t="str">
        <f t="shared" si="11"/>
        <v>TEC</v>
      </c>
      <c r="C92" s="11">
        <f>IF(ISBLANK(E92),"",VLOOKUP(E92,'action list'!A:D,4,FALSE))</f>
        <v>3</v>
      </c>
      <c r="D92" s="11" t="str">
        <f t="shared" si="12"/>
        <v>C</v>
      </c>
      <c r="E92" s="10" t="s">
        <v>220</v>
      </c>
      <c r="F92" s="16">
        <f>IF(ISBLANK(VLOOKUP(E92,QUESTIONS!G:J,4,FALSE)),"",VLOOKUP(E92,QUESTIONS!G:J,4,FALSE))</f>
        <v>0</v>
      </c>
      <c r="G92" s="45" t="str">
        <f>IF(OR(F92="yes",F92="A",F92="B"),"",VLOOKUP(E92,'action list'!A:S,19,FALSE))</f>
        <v>Increase renewable energy production, improve energy savings and assess peak demand</v>
      </c>
      <c r="H92" s="135" t="str">
        <f>IF(LEN(G92)=0,"",VLOOKUP(E92,'action list'!A:AA,26,FALSE))</f>
        <v>no, consumption exceeds production; yes, production at least equals consumption</v>
      </c>
    </row>
    <row r="93" spans="1:8" ht="18.5" x14ac:dyDescent="0.35">
      <c r="A93" s="404" t="str">
        <f t="shared" si="10"/>
        <v>OK</v>
      </c>
      <c r="B93" s="10" t="str">
        <f t="shared" si="11"/>
        <v>TEC</v>
      </c>
      <c r="C93" s="11">
        <f>IF(ISBLANK(E93),"",VLOOKUP(E93,'action list'!A:D,4,FALSE))</f>
        <v>3</v>
      </c>
      <c r="D93" s="11" t="str">
        <f t="shared" si="12"/>
        <v>T</v>
      </c>
      <c r="E93" s="10" t="s">
        <v>1140</v>
      </c>
      <c r="F93" s="16">
        <f>IF(ISBLANK(VLOOKUP(E93,QUESTIONS!G:J,4,FALSE)),"",VLOOKUP(E93,QUESTIONS!G:J,4,FALSE))</f>
        <v>0</v>
      </c>
      <c r="G93" s="45">
        <f>IF(OR(F93="yes",F93="A",F93="B"),"",VLOOKUP(E93,'action list'!A:S,19,FALSE))</f>
        <v>0</v>
      </c>
      <c r="H93" s="135" t="str">
        <f>IF(LEN(G93)=0,"",VLOOKUP(E93,'action list'!A:AA,26,FALSE))</f>
        <v/>
      </c>
    </row>
    <row r="94" spans="1:8" ht="18.5" x14ac:dyDescent="0.35">
      <c r="A94" s="404" t="str">
        <f t="shared" si="10"/>
        <v>OK</v>
      </c>
      <c r="B94" s="10" t="str">
        <f t="shared" si="11"/>
        <v>TEC</v>
      </c>
      <c r="C94" s="11">
        <f>IF(ISBLANK(E94),"",VLOOKUP(E94,'action list'!A:D,4,FALSE))</f>
        <v>3</v>
      </c>
      <c r="D94" s="11" t="str">
        <f t="shared" si="12"/>
        <v>T</v>
      </c>
      <c r="E94" s="10" t="s">
        <v>1141</v>
      </c>
      <c r="F94" s="16">
        <f>IF(ISBLANK(VLOOKUP(E94,QUESTIONS!G:J,4,FALSE)),"",VLOOKUP(E94,QUESTIONS!G:J,4,FALSE))</f>
        <v>0</v>
      </c>
      <c r="G94" s="45">
        <f>IF(OR(F94="yes",F94="A",F94="B"),"",VLOOKUP(E94,'action list'!A:S,19,FALSE))</f>
        <v>0</v>
      </c>
      <c r="H94" s="135" t="str">
        <f>IF(LEN(G94)=0,"",VLOOKUP(E94,'action list'!A:AA,26,FALSE))</f>
        <v/>
      </c>
    </row>
    <row r="95" spans="1:8" ht="37" x14ac:dyDescent="0.35">
      <c r="A95" s="404" t="str">
        <f t="shared" si="10"/>
        <v>OK</v>
      </c>
      <c r="B95" s="10" t="str">
        <f t="shared" si="11"/>
        <v>TEC</v>
      </c>
      <c r="C95" s="11">
        <f>IF(ISBLANK(E95),"",VLOOKUP(E95,'action list'!A:D,4,FALSE))</f>
        <v>3</v>
      </c>
      <c r="D95" s="11" t="str">
        <f t="shared" si="12"/>
        <v>C</v>
      </c>
      <c r="E95" s="10" t="s">
        <v>221</v>
      </c>
      <c r="F95" s="16">
        <f>IF(ISBLANK(VLOOKUP(E95,QUESTIONS!G:J,4,FALSE)),"",VLOOKUP(E95,QUESTIONS!G:J,4,FALSE))</f>
        <v>0</v>
      </c>
      <c r="G95" s="45" t="str">
        <f>IF(OR(F95="yes",F95="A",F95="B"),"",VLOOKUP(E95,'action list'!A:S,19,FALSE))</f>
        <v>Increase renewable energy production and improve energy savings, reduce reliance on grid</v>
      </c>
      <c r="H95" s="135" t="str">
        <f>IF(LEN(G95)=0,"",VLOOKUP(E95,'action list'!A:AA,26,FALSE))</f>
        <v>emissions reduction has started, but goals are not yet achieved; emission reduction is well underway, but the goals has not yet been achieved; the planned emissions reduction goal has been achieved</v>
      </c>
    </row>
    <row r="96" spans="1:8" ht="18.5" x14ac:dyDescent="0.35">
      <c r="A96" s="404" t="str">
        <f t="shared" si="10"/>
        <v>OK</v>
      </c>
      <c r="B96" s="108" t="str">
        <f t="shared" ref="B96:B97" si="13">LEFT(E96,3)</f>
        <v>LEA</v>
      </c>
      <c r="C96" s="107">
        <f>IF(ISBLANK(E96),"",VLOOKUP(E96,'action list'!A:D,4,FALSE))</f>
        <v>3</v>
      </c>
      <c r="D96" s="107" t="str">
        <f t="shared" ref="D96:D97" si="14">RIGHT(E96,1)</f>
        <v>C</v>
      </c>
      <c r="E96" s="108" t="s">
        <v>222</v>
      </c>
      <c r="F96" s="121">
        <f>IF(ISBLANK(VLOOKUP(E96,QUESTIONS!G:J,4,FALSE)),"",VLOOKUP(E96,QUESTIONS!G:J,4,FALSE))</f>
        <v>0</v>
      </c>
      <c r="G96" s="122" t="str">
        <f>IF(OR(F96="yes",F96="A",F96="B"),"",VLOOKUP(E96,'action list'!A:S,19,FALSE))</f>
        <v>Identify areas in which members need coaching, set up a coaching programme</v>
      </c>
      <c r="H96" s="138" t="str">
        <f>IF(LEN(G96)=0,"",VLOOKUP(E96,'action list'!A:AA,26,FALSE))</f>
        <v>To a low extent. Key personnel do not coach members; To a moderate extent. Ad hoc coaching occurs; To a high extent. A dedicated coaching programme is in place</v>
      </c>
    </row>
    <row r="97" spans="1:8" ht="37" x14ac:dyDescent="0.35">
      <c r="A97" s="404" t="str">
        <f t="shared" si="10"/>
        <v>OK</v>
      </c>
      <c r="B97" s="108" t="str">
        <f t="shared" si="13"/>
        <v>LEA</v>
      </c>
      <c r="C97" s="107">
        <f>IF(ISBLANK(E97),"",VLOOKUP(E97,'action list'!A:D,4,FALSE))</f>
        <v>3</v>
      </c>
      <c r="D97" s="107" t="str">
        <f t="shared" si="14"/>
        <v>C</v>
      </c>
      <c r="E97" s="108" t="s">
        <v>223</v>
      </c>
      <c r="F97" s="121">
        <f>IF(ISBLANK(VLOOKUP(E97,QUESTIONS!G:J,4,FALSE)),"",VLOOKUP(E97,QUESTIONS!G:J,4,FALSE))</f>
        <v>0</v>
      </c>
      <c r="G97" s="122" t="str">
        <f>IF(OR(F97="yes",F97="A",F97="B"),"",VLOOKUP(E97,'action list'!A:S,19,FALSE))</f>
        <v>Create opportunities to speak, represent or disseminate the benefits of REC to a larger audience at existing external events</v>
      </c>
      <c r="H97" s="138" t="str">
        <f>IF(LEN(G97)=0,"",VLOOKUP(E97,'action list'!A:AA,26,FALSE))</f>
        <v>To a low extent; To a moderate extent; To a high extent</v>
      </c>
    </row>
    <row r="98" spans="1:8" ht="43.5" x14ac:dyDescent="0.35">
      <c r="A98" s="404" t="str">
        <f t="shared" si="10"/>
        <v>OK</v>
      </c>
      <c r="B98" s="108" t="str">
        <f t="shared" si="11"/>
        <v>LEA</v>
      </c>
      <c r="C98" s="107">
        <f>IF(ISBLANK(E98),"",VLOOKUP(E98,'action list'!A:D,4,FALSE))</f>
        <v>3</v>
      </c>
      <c r="D98" s="107" t="str">
        <f t="shared" si="12"/>
        <v>C</v>
      </c>
      <c r="E98" s="108" t="s">
        <v>486</v>
      </c>
      <c r="F98" s="121">
        <f>IF(ISBLANK(VLOOKUP(E98,QUESTIONS!G:J,4,FALSE)),"",VLOOKUP(E98,QUESTIONS!G:J,4,FALSE))</f>
        <v>0</v>
      </c>
      <c r="G98" s="122" t="str">
        <f>IF(OR(F98="yes",F98="A",F98="B"),"",VLOOKUP(E98,'action list'!A:S,19,FALSE))</f>
        <v>Make more use of reflexive learning on own organizational development and projects</v>
      </c>
      <c r="H98" s="138" t="str">
        <f>IF(LEN(G98)=0,"",VLOOKUP(E98,'action list'!A:AA,26,FALSE))</f>
        <v>To a low extent. No reflexive learning on own organizational development and projects; To a moderate extent. Limited reflective discussion and associated learning on own organizational development and projects.; To a high extent. Frequest reflection on own peformance, cititical feedback and disussion and learning on own organizational development and projects.</v>
      </c>
    </row>
    <row r="99" spans="1:8" ht="37.5" thickBot="1" x14ac:dyDescent="0.4">
      <c r="A99" s="404" t="str">
        <f t="shared" si="10"/>
        <v>OK</v>
      </c>
      <c r="B99" s="12" t="str">
        <f t="shared" si="11"/>
        <v>LEA</v>
      </c>
      <c r="C99" s="13">
        <f>IF(ISBLANK(E99),"",VLOOKUP(E99,'action list'!A:D,4,FALSE))</f>
        <v>3</v>
      </c>
      <c r="D99" s="13" t="str">
        <f t="shared" si="12"/>
        <v>C</v>
      </c>
      <c r="E99" s="12" t="s">
        <v>487</v>
      </c>
      <c r="F99" s="17">
        <f>IF(ISBLANK(VLOOKUP(E99,QUESTIONS!G:J,4,FALSE)),"",VLOOKUP(E99,QUESTIONS!G:J,4,FALSE))</f>
        <v>0</v>
      </c>
      <c r="G99" s="46" t="str">
        <f>IF(OR(F99="yes",F99="A",F99="B"),"",VLOOKUP(E99,'action list'!A:S,19,FALSE))</f>
        <v>Engage local, national or international research institutes to foster (mutual) learning</v>
      </c>
      <c r="H99" s="136" t="str">
        <f>IF(LEN(G99)=0,"",VLOOKUP(E99,'action list'!A:AA,26,FALSE))</f>
        <v>To a low extent. Hardly or no collaboration ; To a moderate extent. Some, passive collaboration, (a couple of times a year with the research institute taking the iniaitive, in case of graduation projects or research project development).; To a high extent. Intensive collaboration (at least monthly), and with clear mutual benefits.</v>
      </c>
    </row>
    <row r="100" spans="1:8" ht="45" customHeight="1" x14ac:dyDescent="0.35"/>
    <row r="101" spans="1:8" s="80" customFormat="1" ht="24" thickBot="1" x14ac:dyDescent="0.4">
      <c r="A101" s="404"/>
      <c r="B101" s="81"/>
      <c r="C101" s="117"/>
      <c r="D101" s="117"/>
      <c r="E101" s="81"/>
      <c r="F101" s="117"/>
      <c r="G101" s="396" t="s">
        <v>541</v>
      </c>
      <c r="H101" s="397" t="s">
        <v>242</v>
      </c>
    </row>
    <row r="102" spans="1:8" ht="37" x14ac:dyDescent="0.35">
      <c r="A102" s="404" t="str">
        <f t="shared" ref="A102:A116" si="15">IF(AND(_xlfn.ISFORMULA(B102),_xlfn.ISFORMULA(C102),_xlfn.ISFORMULA(D102),NOT(ISBLANK(E102)),_xlfn.ISFORMULA(F102),_xlfn.ISFORMULA(G102),_xlfn.ISFORMULA(H102)),"OK","ERR")</f>
        <v>OK</v>
      </c>
      <c r="B102" s="10" t="str">
        <f t="shared" ref="B102:B116" si="16">LEFT(E102,3)</f>
        <v>SFM</v>
      </c>
      <c r="C102" s="11">
        <f>IF(ISBLANK(E102),"",VLOOKUP(E102,'action list'!A:D,4,FALSE))</f>
        <v>4</v>
      </c>
      <c r="D102" s="11" t="str">
        <f t="shared" ref="D102:D116" si="17">RIGHT(E102,1)</f>
        <v>C</v>
      </c>
      <c r="E102" s="8" t="s">
        <v>224</v>
      </c>
      <c r="F102" s="393">
        <f>IF(ISBLANK(VLOOKUP(E102,QUESTIONS!G:J,4,FALSE)),"",VLOOKUP(E102,QUESTIONS!G:J,4,FALSE))</f>
        <v>5</v>
      </c>
      <c r="G102" s="394" t="str">
        <f>IF(OR(F102="yes",F102="A",F102="B"),"",VLOOKUP(E102,'action list'!A:S,19,FALSE))</f>
        <v>Ensure transparency in decision making, and involve members democratically in (important) decisions.</v>
      </c>
      <c r="H102" s="395" t="str">
        <f>IF(LEN(G102)=0,"",VLOOKUP(E102,'action list'!A:AA,26,FALSE))</f>
        <v>Information: decisions are explained and made transparent to members; Consultation: Members may comment and discuss upcoming decisions; Participation: Members may cast a vote for or against decisions</v>
      </c>
    </row>
    <row r="103" spans="1:8" ht="29" x14ac:dyDescent="0.35">
      <c r="A103" s="404" t="str">
        <f t="shared" si="15"/>
        <v>OK</v>
      </c>
      <c r="B103" s="10" t="str">
        <f t="shared" si="16"/>
        <v>SFK</v>
      </c>
      <c r="C103" s="11">
        <f>IF(ISBLANK(E103),"",VLOOKUP(E103,'action list'!A:D,4,FALSE))</f>
        <v>4</v>
      </c>
      <c r="D103" s="11" t="str">
        <f t="shared" si="17"/>
        <v>C</v>
      </c>
      <c r="E103" s="10" t="s">
        <v>225</v>
      </c>
      <c r="F103" s="16">
        <f>IF(ISBLANK(VLOOKUP(E103,QUESTIONS!G:J,4,FALSE)),"",VLOOKUP(E103,QUESTIONS!G:J,4,FALSE))</f>
        <v>3</v>
      </c>
      <c r="G103" s="45" t="str">
        <f>IF(OR(F103="yes",F103="A",F103="B"),"",VLOOKUP(E103,'action list'!A:S,19,FALSE))</f>
        <v>Try to diversify key personnel in skill sets and competences</v>
      </c>
      <c r="H103" s="135" t="str">
        <f>IF(LEN(G103)=0,"",VLOOKUP(E103,'action list'!A:AA,26,FALSE))</f>
        <v>low degree of diversity of skills &amp; competences among personnel; Moderate degree of diversity of skills &amp; competences among personnel; High degree of diversity of skills &amp; competences among personnel</v>
      </c>
    </row>
    <row r="104" spans="1:8" ht="18.5" x14ac:dyDescent="0.35">
      <c r="A104" s="404" t="str">
        <f t="shared" si="15"/>
        <v>OK</v>
      </c>
      <c r="B104" s="10" t="str">
        <f t="shared" si="16"/>
        <v>SFK</v>
      </c>
      <c r="C104" s="11">
        <f>IF(ISBLANK(E104),"",VLOOKUP(E104,'action list'!A:D,4,FALSE))</f>
        <v>4</v>
      </c>
      <c r="D104" s="11" t="str">
        <f t="shared" si="17"/>
        <v>C</v>
      </c>
      <c r="E104" s="10" t="s">
        <v>226</v>
      </c>
      <c r="F104" s="16">
        <f>IF(ISBLANK(VLOOKUP(E104,QUESTIONS!G:J,4,FALSE)),"",VLOOKUP(E104,QUESTIONS!G:J,4,FALSE))</f>
        <v>2</v>
      </c>
      <c r="G104" s="45" t="str">
        <f>IF(OR(F104="yes",F104="A",F104="B"),"",VLOOKUP(E104,'action list'!A:S,19,FALSE))</f>
        <v>Increase attendance of key personnel at meetings</v>
      </c>
      <c r="H104" s="135" t="str">
        <f>IF(LEN(G104)=0,"",VLOOKUP(E104,'action list'!A:AA,26,FALSE))</f>
        <v>low workforce availability, sporadic presence at meetings; high workforce availability, all key personnel are present at all meetings</v>
      </c>
    </row>
    <row r="105" spans="1:8" ht="37" x14ac:dyDescent="0.35">
      <c r="A105" s="404" t="str">
        <f t="shared" si="15"/>
        <v>OK</v>
      </c>
      <c r="B105" s="10" t="str">
        <f t="shared" si="16"/>
        <v>FIN</v>
      </c>
      <c r="C105" s="11">
        <f>IF(ISBLANK(E105),"",VLOOKUP(E105,'action list'!A:D,4,FALSE))</f>
        <v>4</v>
      </c>
      <c r="D105" s="11" t="str">
        <f t="shared" si="17"/>
        <v>C</v>
      </c>
      <c r="E105" s="10" t="s">
        <v>227</v>
      </c>
      <c r="F105" s="16">
        <f>IF(ISBLANK(VLOOKUP(E105,QUESTIONS!G:J,4,FALSE)),"",VLOOKUP(E105,QUESTIONS!G:J,4,FALSE))</f>
        <v>4</v>
      </c>
      <c r="G105" s="45" t="str">
        <f>IF(OR(F105="yes",F105="A",F105="B"),"",VLOOKUP(E105,'action list'!A:S,19,FALSE))</f>
        <v>Consider payback flows (e.g., reduced energy prices, interest rates) and re-investment of profits</v>
      </c>
      <c r="H105" s="135" t="str">
        <f>IF(LEN(G105)=0,"",VLOOKUP(E105,'action list'!A:AA,26,FALSE))</f>
        <v>underperforms compared to other (green) investment schemes on the market; outperforms other (green) investment schemes on the market</v>
      </c>
    </row>
    <row r="106" spans="1:8" ht="18.5" x14ac:dyDescent="0.35">
      <c r="A106" s="404" t="str">
        <f t="shared" si="15"/>
        <v>OK</v>
      </c>
      <c r="B106" s="10" t="str">
        <f t="shared" si="16"/>
        <v>FIN</v>
      </c>
      <c r="C106" s="11">
        <f>IF(ISBLANK(E106),"",VLOOKUP(E106,'action list'!A:D,4,FALSE))</f>
        <v>4</v>
      </c>
      <c r="D106" s="11" t="str">
        <f t="shared" si="17"/>
        <v>C</v>
      </c>
      <c r="E106" s="10" t="s">
        <v>228</v>
      </c>
      <c r="F106" s="16">
        <f>IF(ISBLANK(VLOOKUP(E106,QUESTIONS!G:J,4,FALSE)),"",VLOOKUP(E106,QUESTIONS!G:J,4,FALSE))</f>
        <v>2</v>
      </c>
      <c r="G106" s="45" t="str">
        <f>IF(OR(F106="yes",F106="A",F106="B"),"",VLOOKUP(E106,'action list'!A:S,19,FALSE))</f>
        <v>Repay debts, decrease dependence on external funding institutions</v>
      </c>
      <c r="H106" s="135" t="str">
        <f>IF(LEN(G106)=0,"",VLOOKUP(E106,'action list'!A:AA,26,FALSE))</f>
        <v>0.3 or lower; between 0.3 and 0.8; 0.8 or higher</v>
      </c>
    </row>
    <row r="107" spans="1:8" ht="18.5" x14ac:dyDescent="0.35">
      <c r="A107" s="404" t="str">
        <f t="shared" si="15"/>
        <v>OK</v>
      </c>
      <c r="B107" s="10" t="str">
        <f t="shared" si="16"/>
        <v>FIN</v>
      </c>
      <c r="C107" s="11">
        <f>IF(ISBLANK(E107),"",VLOOKUP(E107,'action list'!A:D,4,FALSE))</f>
        <v>4</v>
      </c>
      <c r="D107" s="11" t="str">
        <f t="shared" si="17"/>
        <v>C</v>
      </c>
      <c r="E107" s="10" t="s">
        <v>229</v>
      </c>
      <c r="F107" s="16">
        <f>IF(ISBLANK(VLOOKUP(E107,QUESTIONS!G:J,4,FALSE)),"",VLOOKUP(E107,QUESTIONS!G:J,4,FALSE))</f>
        <v>1</v>
      </c>
      <c r="G107" s="45" t="str">
        <f>IF(OR(F107="yes",F107="A",F107="B"),"",VLOOKUP(E107,'action list'!A:S,19,FALSE))</f>
        <v>Repay debts or increase revenue</v>
      </c>
      <c r="H107" s="135" t="str">
        <f>IF(LEN(G107)=0,"",VLOOKUP(E107,'action list'!A:AA,26,FALSE))</f>
        <v>0.8 or lower; between 0.8 and 1.2; 1.2 or higher</v>
      </c>
    </row>
    <row r="108" spans="1:8" ht="18.5" x14ac:dyDescent="0.35">
      <c r="A108" s="404" t="str">
        <f t="shared" si="15"/>
        <v>OK</v>
      </c>
      <c r="B108" s="10" t="str">
        <f t="shared" si="16"/>
        <v>TEC</v>
      </c>
      <c r="C108" s="11">
        <f>IF(ISBLANK(E108),"",VLOOKUP(E108,'action list'!A:D,4,FALSE))</f>
        <v>4</v>
      </c>
      <c r="D108" s="11" t="str">
        <f t="shared" si="17"/>
        <v>C</v>
      </c>
      <c r="E108" s="10" t="s">
        <v>334</v>
      </c>
      <c r="F108" s="16">
        <f>IF(ISBLANK(VLOOKUP(E108,QUESTIONS!G:J,4,FALSE)),"",VLOOKUP(E108,QUESTIONS!G:J,4,FALSE))</f>
        <v>0</v>
      </c>
      <c r="G108" s="45" t="str">
        <f>IF(OR(F108="yes",F108="A",F108="B"),"",VLOOKUP(E108,'action list'!A:S,19,FALSE))</f>
        <v>Increase the number of services the REC provides to its community</v>
      </c>
      <c r="H108" s="135" t="str">
        <f>IF(LEN(G108)=0,"",VLOOKUP(E108,'action list'!A:AA,26,FALSE))</f>
        <v>single-service; multi-service</v>
      </c>
    </row>
    <row r="109" spans="1:8" ht="18.5" x14ac:dyDescent="0.35">
      <c r="A109" s="404" t="str">
        <f t="shared" si="15"/>
        <v>OK</v>
      </c>
      <c r="B109" s="10" t="str">
        <f t="shared" si="16"/>
        <v>TEC</v>
      </c>
      <c r="C109" s="11">
        <f>IF(ISBLANK(E109),"",VLOOKUP(E109,'action list'!A:D,4,FALSE))</f>
        <v>4</v>
      </c>
      <c r="D109" s="11" t="str">
        <f t="shared" si="17"/>
        <v>C</v>
      </c>
      <c r="E109" s="10" t="s">
        <v>231</v>
      </c>
      <c r="F109" s="16">
        <f>IF(ISBLANK(VLOOKUP(E109,QUESTIONS!G:J,4,FALSE)),"",VLOOKUP(E109,QUESTIONS!G:J,4,FALSE))</f>
        <v>0</v>
      </c>
      <c r="G109" s="45" t="str">
        <f>IF(OR(F109="yes",F109="A",F109="B"),"",VLOOKUP(E109,'action list'!A:S,19,FALSE))</f>
        <v>Improve reliability of systems and services</v>
      </c>
      <c r="H109" s="135" t="str">
        <f>IF(LEN(G109)=0,"",VLOOKUP(E109,'action list'!A:AA,26,FALSE))</f>
        <v>many defects (at least monthly); a moderate amount of deffects (multiple per year).; (almost) none</v>
      </c>
    </row>
    <row r="110" spans="1:8" ht="18.5" x14ac:dyDescent="0.35">
      <c r="A110" s="404" t="str">
        <f t="shared" si="15"/>
        <v>OK</v>
      </c>
      <c r="B110" s="10" t="str">
        <f t="shared" si="16"/>
        <v>TEC</v>
      </c>
      <c r="C110" s="11">
        <f>IF(ISBLANK(E110),"",VLOOKUP(E110,'action list'!A:D,4,FALSE))</f>
        <v>4</v>
      </c>
      <c r="D110" s="11" t="str">
        <f t="shared" si="17"/>
        <v>C</v>
      </c>
      <c r="E110" s="10" t="s">
        <v>232</v>
      </c>
      <c r="F110" s="16">
        <f>IF(ISBLANK(VLOOKUP(E110,QUESTIONS!G:J,4,FALSE)),"",VLOOKUP(E110,QUESTIONS!G:J,4,FALSE))</f>
        <v>0</v>
      </c>
      <c r="G110" s="45" t="str">
        <f>IF(OR(F110="yes",F110="A",F110="B"),"",VLOOKUP(E110,'action list'!A:S,19,FALSE))</f>
        <v>Improve energy savings measures of the REC's systems and buildings</v>
      </c>
      <c r="H110" s="135" t="str">
        <f>IF(LEN(G110)=0,"",VLOOKUP(E110,'action list'!A:AA,26,FALSE))</f>
        <v>The energy savings target has not been reached yet; The REC is on the verge of achieving its energy savings target; The energy savings target has already been exceeded</v>
      </c>
    </row>
    <row r="111" spans="1:8" ht="29" x14ac:dyDescent="0.35">
      <c r="A111" s="404" t="str">
        <f t="shared" si="15"/>
        <v>OK</v>
      </c>
      <c r="B111" s="10" t="str">
        <f t="shared" si="16"/>
        <v>TEC</v>
      </c>
      <c r="C111" s="11">
        <f>IF(ISBLANK(E111),"",VLOOKUP(E111,'action list'!A:D,4,FALSE))</f>
        <v>4</v>
      </c>
      <c r="D111" s="11" t="str">
        <f t="shared" si="17"/>
        <v>C</v>
      </c>
      <c r="E111" s="10" t="s">
        <v>233</v>
      </c>
      <c r="F111" s="16">
        <f>IF(ISBLANK(VLOOKUP(E111,QUESTIONS!G:J,4,FALSE)),"",VLOOKUP(E111,QUESTIONS!G:J,4,FALSE))</f>
        <v>0</v>
      </c>
      <c r="G111" s="45" t="str">
        <f>IF(OR(F111="yes",F111="A",F111="B"),"",VLOOKUP(E111,'action list'!A:S,19,FALSE))</f>
        <v>Increase renewable energy production</v>
      </c>
      <c r="H111" s="135" t="str">
        <f>IF(LEN(G111)=0,"",VLOOKUP(E111,'action list'!A:AA,26,FALSE))</f>
        <v>The renewable energy production target has not been reached yet; The REC is on the verge of achieving its renewable energy production target; The renewable energy production target has already been exceeded</v>
      </c>
    </row>
    <row r="112" spans="1:8" ht="29" x14ac:dyDescent="0.35">
      <c r="A112" s="404" t="str">
        <f t="shared" si="15"/>
        <v>OK</v>
      </c>
      <c r="B112" s="10" t="str">
        <f t="shared" si="16"/>
        <v>TEC</v>
      </c>
      <c r="C112" s="11">
        <f>IF(ISBLANK(E112),"",VLOOKUP(E112,'action list'!A:D,4,FALSE))</f>
        <v>4</v>
      </c>
      <c r="D112" s="11" t="str">
        <f t="shared" si="17"/>
        <v>C</v>
      </c>
      <c r="E112" s="10" t="s">
        <v>234</v>
      </c>
      <c r="F112" s="16">
        <f>IF(ISBLANK(VLOOKUP(E112,QUESTIONS!G:J,4,FALSE)),"",VLOOKUP(E112,QUESTIONS!G:J,4,FALSE))</f>
        <v>0</v>
      </c>
      <c r="G112" s="45" t="str">
        <f>IF(OR(F112="yes",F112="A",F112="B"),"",VLOOKUP(E112,'action list'!A:S,19,FALSE))</f>
        <v>Improve the REC's agility and competitiveness by fostering growth</v>
      </c>
      <c r="H112" s="135" t="str">
        <f>IF(LEN(G112)=0,"",VLOOKUP(E112,'action list'!A:AA,26,FALSE))</f>
        <v>The REC is not growing beyond its original energy targets; The REC is on the verge of growing beyond its original energy targets; The REC has already grown beyond its original energy targets</v>
      </c>
    </row>
    <row r="113" spans="1:8" ht="37" x14ac:dyDescent="0.35">
      <c r="A113" s="404" t="str">
        <f t="shared" si="15"/>
        <v>OK</v>
      </c>
      <c r="B113" s="10" t="str">
        <f t="shared" si="16"/>
        <v>LEA</v>
      </c>
      <c r="C113" s="11">
        <f>IF(ISBLANK(E113),"",VLOOKUP(E113,'action list'!A:D,4,FALSE))</f>
        <v>4</v>
      </c>
      <c r="D113" s="11" t="str">
        <f t="shared" si="17"/>
        <v>C</v>
      </c>
      <c r="E113" s="10" t="s">
        <v>235</v>
      </c>
      <c r="F113" s="16">
        <f>IF(ISBLANK(VLOOKUP(E113,QUESTIONS!G:J,4,FALSE)),"",VLOOKUP(E113,QUESTIONS!G:J,4,FALSE))</f>
        <v>0</v>
      </c>
      <c r="G113" s="45" t="str">
        <f>IF(OR(F113="yes",F113="A",F113="B"),"",VLOOKUP(E113,'action list'!A:S,19,FALSE))</f>
        <v>Make sure each key function has at least one backup person, include a formal training programme</v>
      </c>
      <c r="H113" s="135" t="str">
        <f>IF(LEN(G113)=0,"",VLOOKUP(E113,'action list'!A:AA,26,FALSE))</f>
        <v>To a low extent. Key personnel specialise in their own fields; illness or departure results in knowledge gaps; To a moderate extent. Ad hoc knowledge sharing between key personnel ; To a high extent. Each key function is covered by at least one backup person, formal training programme in place</v>
      </c>
    </row>
    <row r="114" spans="1:8" ht="37" x14ac:dyDescent="0.35">
      <c r="A114" s="404" t="str">
        <f t="shared" si="15"/>
        <v>OK</v>
      </c>
      <c r="B114" s="10" t="str">
        <f t="shared" si="16"/>
        <v>LEA</v>
      </c>
      <c r="C114" s="11">
        <f>IF(ISBLANK(E114),"",VLOOKUP(E114,'action list'!A:D,4,FALSE))</f>
        <v>4</v>
      </c>
      <c r="D114" s="11" t="str">
        <f t="shared" si="17"/>
        <v>C</v>
      </c>
      <c r="E114" s="10" t="s">
        <v>236</v>
      </c>
      <c r="F114" s="16">
        <f>IF(ISBLANK(VLOOKUP(E114,QUESTIONS!G:J,4,FALSE)),"",VLOOKUP(E114,QUESTIONS!G:J,4,FALSE))</f>
        <v>0</v>
      </c>
      <c r="G114" s="45" t="str">
        <f>IF(OR(F114="yes",F114="A",F114="B"),"",VLOOKUP(E114,'action list'!A:S,19,FALSE))</f>
        <v>Diffuse knowledge and experience both actively (meetings, sessions) and passively (websites, repository) with other RECs</v>
      </c>
      <c r="H114" s="135" t="str">
        <f>IF(LEN(G114)=0,"",VLOOKUP(E114,'action list'!A:AA,26,FALSE))</f>
        <v>Not or hardly shared; Shared with one or a limited amount of other RECs; Shared intensively with a farily large number of RECs, who adopt the knowledge and experiences shared by us.</v>
      </c>
    </row>
    <row r="115" spans="1:8" ht="29" x14ac:dyDescent="0.35">
      <c r="A115" s="404" t="str">
        <f t="shared" si="15"/>
        <v>OK</v>
      </c>
      <c r="B115" s="10" t="str">
        <f t="shared" si="16"/>
        <v>LEA</v>
      </c>
      <c r="C115" s="11">
        <f>IF(ISBLANK(E115),"",VLOOKUP(E115,'action list'!A:D,4,FALSE))</f>
        <v>4</v>
      </c>
      <c r="D115" s="11" t="str">
        <f t="shared" si="17"/>
        <v>C</v>
      </c>
      <c r="E115" s="10" t="s">
        <v>237</v>
      </c>
      <c r="F115" s="16">
        <f>IF(ISBLANK(VLOOKUP(E115,QUESTIONS!G:J,4,FALSE)),"",VLOOKUP(E115,QUESTIONS!G:J,4,FALSE))</f>
        <v>0</v>
      </c>
      <c r="G115" s="45" t="str">
        <f>IF(OR(F115="yes",F115="A",F115="B"),"",VLOOKUP(E115,'action list'!A:S,19,FALSE))</f>
        <v>Refine the existing shared vision</v>
      </c>
      <c r="H115" s="135" t="str">
        <f>IF(LEN(G115)=0,"",VLOOKUP(E115,'action list'!A:AA,26,FALSE))</f>
        <v>To a low extent. The REC's shared vision has not been updated.; To a moderate extent. The REC's shared vision is in the process of being updated.; To a high extent. The REC's shared vision is regularly updated.</v>
      </c>
    </row>
    <row r="116" spans="1:8" ht="19" thickBot="1" x14ac:dyDescent="0.4">
      <c r="A116" s="404" t="str">
        <f t="shared" si="15"/>
        <v>OK</v>
      </c>
      <c r="B116" s="12" t="str">
        <f t="shared" si="16"/>
        <v>LEA</v>
      </c>
      <c r="C116" s="13">
        <f>IF(ISBLANK(E116),"",VLOOKUP(E116,'action list'!A:D,4,FALSE))</f>
        <v>4</v>
      </c>
      <c r="D116" s="13" t="str">
        <f t="shared" si="17"/>
        <v>T</v>
      </c>
      <c r="E116" s="12" t="s">
        <v>1020</v>
      </c>
      <c r="F116" s="17">
        <f>IF(ISBLANK(VLOOKUP(E116,QUESTIONS!G:J,4,FALSE)),"",VLOOKUP(E116,QUESTIONS!G:J,4,FALSE))</f>
        <v>0</v>
      </c>
      <c r="G116" s="46" t="str">
        <f>IF(OR(F116="yes",F116="A",F116="B"),"",VLOOKUP(E116,'action list'!A:S,19,FALSE))</f>
        <v>Develop a replication site in another town, region, or country</v>
      </c>
      <c r="H116" s="136" t="str">
        <f>IF(LEN(G116)=0,"",VLOOKUP(E116,'action list'!A:AA,26,FALSE))</f>
        <v/>
      </c>
    </row>
  </sheetData>
  <sheetProtection autoFilter="0"/>
  <mergeCells count="1">
    <mergeCell ref="G2:H2"/>
  </mergeCells>
  <conditionalFormatting sqref="A1:XFD1 A2:G2 I2:XFD2 A3:XFD1048576">
    <cfRule type="beginsWith" dxfId="57" priority="269" stopIfTrue="1" operator="beginsWith" text="&lt;PLACEHOLDER&gt;">
      <formula>LEFT(A1,LEN("&lt;PLACEHOLDER&gt;"))="&lt;PLACEHOLDER&gt;"</formula>
    </cfRule>
  </conditionalFormatting>
  <conditionalFormatting sqref="B17:H70">
    <cfRule type="expression" dxfId="56" priority="3" stopIfTrue="1">
      <formula>$F$2&lt;2</formula>
    </cfRule>
  </conditionalFormatting>
  <conditionalFormatting sqref="B72:H99">
    <cfRule type="expression" dxfId="55" priority="19" stopIfTrue="1">
      <formula>$F$2&lt;3</formula>
    </cfRule>
  </conditionalFormatting>
  <conditionalFormatting sqref="B101:H116">
    <cfRule type="expression" dxfId="54" priority="23" stopIfTrue="1">
      <formula>$F$2&lt;4</formula>
    </cfRule>
  </conditionalFormatting>
  <conditionalFormatting sqref="B1:H1 B2:G2 B3:H1048576">
    <cfRule type="expression" dxfId="53" priority="270">
      <formula>$B1="SFM"</formula>
    </cfRule>
    <cfRule type="expression" dxfId="52" priority="410">
      <formula>$B1="SFK"</formula>
    </cfRule>
    <cfRule type="expression" dxfId="51" priority="411">
      <formula>$B1="FIN"</formula>
    </cfRule>
    <cfRule type="expression" dxfId="50" priority="412">
      <formula>$B1="POL"</formula>
    </cfRule>
    <cfRule type="expression" dxfId="49" priority="667">
      <formula>$B1="OPR"</formula>
    </cfRule>
    <cfRule type="expression" dxfId="48" priority="668">
      <formula>$B1="TEC"</formula>
    </cfRule>
    <cfRule type="expression" dxfId="47" priority="669">
      <formula>$B1="LEA"</formula>
    </cfRule>
  </conditionalFormatting>
  <conditionalFormatting sqref="F1:F1048576">
    <cfRule type="expression" dxfId="46" priority="24" stopIfTrue="1">
      <formula>OR(J1="yes",J1="A",J1="B")</formula>
    </cfRule>
    <cfRule type="cellIs" dxfId="45" priority="25" operator="equal">
      <formula>"E"</formula>
    </cfRule>
    <cfRule type="cellIs" dxfId="44" priority="263" operator="equal">
      <formula>"D"</formula>
    </cfRule>
    <cfRule type="cellIs" dxfId="43" priority="264" operator="equal">
      <formula>"C"</formula>
    </cfRule>
    <cfRule type="cellIs" dxfId="42" priority="265" operator="equal">
      <formula>"B"</formula>
    </cfRule>
    <cfRule type="cellIs" dxfId="41" priority="266" operator="equal">
      <formula>"A"</formula>
    </cfRule>
    <cfRule type="containsText" dxfId="40" priority="267" operator="containsText" text="no">
      <formula>NOT(ISERROR(SEARCH("no",F1)))</formula>
    </cfRule>
    <cfRule type="beginsWith" dxfId="39" priority="268" operator="beginsWith" text="yes">
      <formula>LEFT(F1,LEN("yes"))="yes"</formula>
    </cfRule>
  </conditionalFormatting>
  <conditionalFormatting sqref="A1:A1048576">
    <cfRule type="containsText" dxfId="38" priority="1" operator="containsText" text="ERR">
      <formula>NOT(ISERROR(SEARCH("ERR",A1)))</formula>
    </cfRule>
  </conditionalFormatting>
  <dataValidations count="1">
    <dataValidation type="list" allowBlank="1" showInputMessage="1" showErrorMessage="1" sqref="F2" xr:uid="{00000000-0002-0000-0500-000000000000}">
      <formula1>$J$3:$J$6</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DCCF43"/>
    <pageSetUpPr fitToPage="1"/>
  </sheetPr>
  <dimension ref="B1:S33"/>
  <sheetViews>
    <sheetView zoomScale="70" zoomScaleNormal="70" workbookViewId="0">
      <selection activeCell="C18" sqref="C18"/>
    </sheetView>
  </sheetViews>
  <sheetFormatPr defaultColWidth="9.1796875" defaultRowHeight="14.5" x14ac:dyDescent="0.35"/>
  <cols>
    <col min="1" max="1" width="2.7265625" style="3" customWidth="1"/>
    <col min="2" max="3" width="30.7265625" style="3" customWidth="1"/>
    <col min="4" max="4" width="7.7265625" style="173" bestFit="1" customWidth="1"/>
    <col min="5" max="5" width="9.81640625" style="66" bestFit="1" customWidth="1"/>
    <col min="6" max="6" width="10" style="297" customWidth="1"/>
    <col min="7" max="7" width="9.1796875" style="297"/>
    <col min="8" max="13" width="11.7265625" style="297" customWidth="1"/>
    <col min="14" max="15" width="12.7265625" style="297" customWidth="1"/>
    <col min="16" max="16" width="11.7265625" style="335" customWidth="1"/>
    <col min="17" max="17" width="17.7265625" style="342" customWidth="1"/>
    <col min="18" max="18" width="35" style="66" customWidth="1"/>
    <col min="19" max="19" width="12.7265625" style="66" customWidth="1"/>
    <col min="20" max="20" width="9.1796875" style="3" customWidth="1"/>
    <col min="21" max="16384" width="9.1796875" style="3"/>
  </cols>
  <sheetData>
    <row r="1" spans="2:19" ht="60" customHeight="1" x14ac:dyDescent="0.35">
      <c r="B1" s="407" t="s">
        <v>638</v>
      </c>
      <c r="C1" s="407"/>
      <c r="D1" s="407"/>
      <c r="E1" s="407"/>
      <c r="F1" s="407"/>
      <c r="G1" s="407"/>
      <c r="H1" s="407"/>
      <c r="I1" s="407"/>
      <c r="J1" s="407"/>
      <c r="K1" s="407"/>
      <c r="L1" s="407"/>
      <c r="M1" s="407"/>
      <c r="N1" s="407"/>
      <c r="O1" s="407"/>
      <c r="P1" s="407"/>
      <c r="Q1" s="407"/>
      <c r="R1" s="407"/>
      <c r="S1" s="407"/>
    </row>
    <row r="2" spans="2:19" ht="15" customHeight="1" x14ac:dyDescent="0.35">
      <c r="B2" s="434" t="s">
        <v>1102</v>
      </c>
      <c r="C2" s="434"/>
      <c r="D2" s="434"/>
      <c r="E2" s="85"/>
      <c r="F2" s="296"/>
      <c r="G2" s="296"/>
      <c r="H2" s="296"/>
      <c r="I2" s="296"/>
      <c r="J2" s="296"/>
      <c r="K2" s="296"/>
      <c r="L2" s="296"/>
      <c r="M2" s="296"/>
      <c r="N2" s="296"/>
      <c r="O2" s="296"/>
      <c r="R2" s="231"/>
      <c r="S2" s="231"/>
    </row>
    <row r="3" spans="2:19" ht="15" customHeight="1" x14ac:dyDescent="0.35">
      <c r="C3" s="50"/>
      <c r="P3" s="349">
        <v>0</v>
      </c>
      <c r="Q3" s="350" t="s">
        <v>1075</v>
      </c>
    </row>
    <row r="4" spans="2:19" ht="15" customHeight="1" x14ac:dyDescent="0.35">
      <c r="B4" s="408" t="s">
        <v>1082</v>
      </c>
      <c r="C4" s="408"/>
      <c r="D4" s="3"/>
      <c r="E4" s="433"/>
      <c r="F4" s="433"/>
      <c r="G4" s="433"/>
      <c r="H4" s="433"/>
      <c r="I4" s="3"/>
      <c r="J4" s="3"/>
      <c r="K4" s="3"/>
      <c r="P4" s="349">
        <v>1</v>
      </c>
      <c r="Q4" s="350" t="s">
        <v>1071</v>
      </c>
    </row>
    <row r="5" spans="2:19" x14ac:dyDescent="0.35">
      <c r="B5" s="408"/>
      <c r="C5" s="408"/>
      <c r="D5" s="3"/>
      <c r="E5" s="433"/>
      <c r="F5" s="433"/>
      <c r="G5" s="433"/>
      <c r="H5" s="433"/>
      <c r="I5" s="3"/>
      <c r="J5" s="3"/>
      <c r="K5" s="3"/>
      <c r="P5" s="349">
        <v>2</v>
      </c>
      <c r="Q5" s="350" t="s">
        <v>1072</v>
      </c>
    </row>
    <row r="6" spans="2:19" x14ac:dyDescent="0.35">
      <c r="B6" s="408"/>
      <c r="C6" s="408"/>
      <c r="D6" s="3"/>
      <c r="E6" s="433"/>
      <c r="F6" s="433"/>
      <c r="G6" s="433"/>
      <c r="H6" s="433"/>
      <c r="I6" s="3"/>
      <c r="J6" s="3"/>
      <c r="K6" s="3"/>
      <c r="P6" s="349">
        <v>3</v>
      </c>
      <c r="Q6" s="350" t="s">
        <v>1073</v>
      </c>
    </row>
    <row r="7" spans="2:19" x14ac:dyDescent="0.35">
      <c r="B7" s="408"/>
      <c r="C7" s="408"/>
      <c r="D7" s="3"/>
      <c r="E7" s="433"/>
      <c r="F7" s="433"/>
      <c r="G7" s="433"/>
      <c r="H7" s="433"/>
      <c r="I7" s="3"/>
      <c r="J7" s="3"/>
      <c r="K7" s="3"/>
      <c r="P7" s="349">
        <v>4</v>
      </c>
      <c r="Q7" s="350" t="s">
        <v>1074</v>
      </c>
    </row>
    <row r="8" spans="2:19" ht="21" customHeight="1" x14ac:dyDescent="0.35">
      <c r="B8" s="408"/>
      <c r="C8" s="408"/>
    </row>
    <row r="9" spans="2:19" s="4" customFormat="1" ht="31.5" customHeight="1" x14ac:dyDescent="0.35">
      <c r="B9" s="299"/>
      <c r="C9" s="299"/>
      <c r="D9" s="299"/>
      <c r="E9" s="299"/>
      <c r="F9" s="431" t="s">
        <v>1080</v>
      </c>
      <c r="G9" s="432"/>
      <c r="H9" s="431" t="s">
        <v>642</v>
      </c>
      <c r="I9" s="432"/>
      <c r="J9" s="431" t="s">
        <v>643</v>
      </c>
      <c r="K9" s="432"/>
      <c r="L9" s="431" t="s">
        <v>644</v>
      </c>
      <c r="M9" s="432"/>
      <c r="N9" s="431" t="s">
        <v>645</v>
      </c>
      <c r="O9" s="432"/>
      <c r="P9" s="336"/>
      <c r="Q9" s="343"/>
      <c r="R9" s="299"/>
      <c r="S9" s="75"/>
    </row>
    <row r="10" spans="2:19" ht="15" thickBot="1" x14ac:dyDescent="0.4">
      <c r="B10" s="300" t="s">
        <v>628</v>
      </c>
      <c r="C10" s="300" t="s">
        <v>636</v>
      </c>
      <c r="D10" s="300" t="s">
        <v>639</v>
      </c>
      <c r="E10" s="300" t="s">
        <v>631</v>
      </c>
      <c r="F10" s="301" t="s">
        <v>633</v>
      </c>
      <c r="G10" s="302" t="s">
        <v>641</v>
      </c>
      <c r="H10" s="301" t="s">
        <v>635</v>
      </c>
      <c r="I10" s="302" t="s">
        <v>634</v>
      </c>
      <c r="J10" s="301" t="s">
        <v>635</v>
      </c>
      <c r="K10" s="302" t="s">
        <v>634</v>
      </c>
      <c r="L10" s="301" t="s">
        <v>633</v>
      </c>
      <c r="M10" s="302" t="s">
        <v>634</v>
      </c>
      <c r="N10" s="301" t="s">
        <v>633</v>
      </c>
      <c r="O10" s="302" t="s">
        <v>640</v>
      </c>
      <c r="P10" s="337"/>
      <c r="Q10" s="344" t="s">
        <v>632</v>
      </c>
      <c r="R10" s="300" t="s">
        <v>1069</v>
      </c>
    </row>
    <row r="11" spans="2:19" x14ac:dyDescent="0.35">
      <c r="B11" s="303" t="s">
        <v>629</v>
      </c>
      <c r="C11" s="304" t="s">
        <v>637</v>
      </c>
      <c r="D11" s="304" t="s">
        <v>548</v>
      </c>
      <c r="E11" s="305" t="s">
        <v>630</v>
      </c>
      <c r="F11" s="306">
        <v>3000</v>
      </c>
      <c r="G11" s="307">
        <v>1473</v>
      </c>
      <c r="H11" s="308">
        <v>50</v>
      </c>
      <c r="I11" s="309">
        <v>15</v>
      </c>
      <c r="J11" s="308">
        <v>0</v>
      </c>
      <c r="K11" s="309" t="s">
        <v>1070</v>
      </c>
      <c r="L11" s="310">
        <v>100</v>
      </c>
      <c r="M11" s="311">
        <v>20</v>
      </c>
      <c r="N11" s="312">
        <v>15000000</v>
      </c>
      <c r="O11" s="313">
        <v>2500000</v>
      </c>
      <c r="P11" s="338">
        <v>2</v>
      </c>
      <c r="Q11" s="345" t="str">
        <f>IF(NOT(ISBLANK(C11)),VLOOKUP(P11,$P$3:$Q$7,2,FALSE),"")</f>
        <v>2: Preparation</v>
      </c>
      <c r="R11" s="354" t="s">
        <v>1076</v>
      </c>
    </row>
    <row r="12" spans="2:19" x14ac:dyDescent="0.35">
      <c r="B12" s="314"/>
      <c r="C12" s="315" t="s">
        <v>1078</v>
      </c>
      <c r="D12" s="315" t="s">
        <v>548</v>
      </c>
      <c r="E12" s="316" t="s">
        <v>1067</v>
      </c>
      <c r="F12" s="317">
        <v>500</v>
      </c>
      <c r="G12" s="318">
        <v>50</v>
      </c>
      <c r="H12" s="319" t="s">
        <v>1070</v>
      </c>
      <c r="I12" s="320" t="s">
        <v>1070</v>
      </c>
      <c r="J12" s="319">
        <v>30</v>
      </c>
      <c r="K12" s="320">
        <v>3</v>
      </c>
      <c r="L12" s="321">
        <v>70</v>
      </c>
      <c r="M12" s="322">
        <v>7</v>
      </c>
      <c r="N12" s="323">
        <v>12000000</v>
      </c>
      <c r="O12" s="324">
        <v>150000</v>
      </c>
      <c r="P12" s="339">
        <v>1</v>
      </c>
      <c r="Q12" s="346" t="str">
        <f>IF(NOT(ISBLANK(C12)),VLOOKUP(P12,$P$3:$Q$7,2,FALSE),"")</f>
        <v>1: Inspiration</v>
      </c>
      <c r="R12" s="355" t="s">
        <v>1076</v>
      </c>
    </row>
    <row r="13" spans="2:19" x14ac:dyDescent="0.35">
      <c r="B13" s="314"/>
      <c r="C13" s="315" t="s">
        <v>1079</v>
      </c>
      <c r="D13" s="316" t="s">
        <v>548</v>
      </c>
      <c r="E13" s="316" t="s">
        <v>1068</v>
      </c>
      <c r="F13" s="317">
        <v>150</v>
      </c>
      <c r="G13" s="318">
        <v>30</v>
      </c>
      <c r="H13" s="319">
        <v>20</v>
      </c>
      <c r="I13" s="320">
        <v>4</v>
      </c>
      <c r="J13" s="319" t="s">
        <v>1070</v>
      </c>
      <c r="K13" s="320" t="s">
        <v>1070</v>
      </c>
      <c r="L13" s="321">
        <v>60</v>
      </c>
      <c r="M13" s="322">
        <v>14</v>
      </c>
      <c r="N13" s="323">
        <v>3000000</v>
      </c>
      <c r="O13" s="324">
        <v>500000</v>
      </c>
      <c r="P13" s="339">
        <v>0</v>
      </c>
      <c r="Q13" s="346" t="str">
        <f>IF(NOT(ISBLANK(C13)),VLOOKUP(P13,$P$3:$Q$7,2,FALSE),"")</f>
        <v>use the slider</v>
      </c>
      <c r="R13" s="355" t="s">
        <v>1077</v>
      </c>
    </row>
    <row r="14" spans="2:19" x14ac:dyDescent="0.35">
      <c r="B14" s="314"/>
      <c r="C14" s="315" t="s">
        <v>1081</v>
      </c>
      <c r="D14" s="315" t="s">
        <v>548</v>
      </c>
      <c r="E14" s="316" t="s">
        <v>1067</v>
      </c>
      <c r="F14" s="317">
        <v>0</v>
      </c>
      <c r="G14" s="318">
        <v>0</v>
      </c>
      <c r="H14" s="319" t="s">
        <v>1070</v>
      </c>
      <c r="I14" s="320" t="s">
        <v>1070</v>
      </c>
      <c r="J14" s="319">
        <v>20</v>
      </c>
      <c r="K14" s="320">
        <v>20</v>
      </c>
      <c r="L14" s="321">
        <v>100</v>
      </c>
      <c r="M14" s="322">
        <v>100</v>
      </c>
      <c r="N14" s="323">
        <v>2000000</v>
      </c>
      <c r="O14" s="324">
        <v>2000000</v>
      </c>
      <c r="P14" s="339">
        <v>4</v>
      </c>
      <c r="Q14" s="346" t="str">
        <f t="shared" ref="Q14:Q28" si="0">IF(NOT(ISBLANK(C14)),VLOOKUP(P14,$P$3:$Q$7,2,FALSE),"")</f>
        <v>4: Operation</v>
      </c>
      <c r="R14" s="355" t="s">
        <v>1077</v>
      </c>
    </row>
    <row r="15" spans="2:19" x14ac:dyDescent="0.35">
      <c r="B15" s="314"/>
      <c r="C15" s="315"/>
      <c r="D15" s="315"/>
      <c r="E15" s="316"/>
      <c r="F15" s="317"/>
      <c r="G15" s="318"/>
      <c r="H15" s="319"/>
      <c r="I15" s="320"/>
      <c r="J15" s="319"/>
      <c r="K15" s="320"/>
      <c r="L15" s="321"/>
      <c r="M15" s="322"/>
      <c r="N15" s="323"/>
      <c r="O15" s="324"/>
      <c r="P15" s="339">
        <v>0</v>
      </c>
      <c r="Q15" s="346" t="str">
        <f t="shared" si="0"/>
        <v/>
      </c>
      <c r="R15" s="355"/>
    </row>
    <row r="16" spans="2:19" x14ac:dyDescent="0.35">
      <c r="B16" s="314"/>
      <c r="C16" s="315"/>
      <c r="D16" s="316"/>
      <c r="E16" s="316"/>
      <c r="F16" s="317"/>
      <c r="G16" s="318"/>
      <c r="H16" s="319"/>
      <c r="I16" s="320"/>
      <c r="J16" s="319"/>
      <c r="K16" s="320"/>
      <c r="L16" s="321"/>
      <c r="M16" s="322"/>
      <c r="N16" s="323"/>
      <c r="O16" s="324"/>
      <c r="P16" s="339">
        <v>0</v>
      </c>
      <c r="Q16" s="346" t="str">
        <f t="shared" si="0"/>
        <v/>
      </c>
      <c r="R16" s="355"/>
    </row>
    <row r="17" spans="2:18" x14ac:dyDescent="0.35">
      <c r="B17" s="314"/>
      <c r="C17" s="315"/>
      <c r="D17" s="316"/>
      <c r="E17" s="316"/>
      <c r="F17" s="317"/>
      <c r="G17" s="318"/>
      <c r="H17" s="319"/>
      <c r="I17" s="320"/>
      <c r="J17" s="319"/>
      <c r="K17" s="320"/>
      <c r="L17" s="321"/>
      <c r="M17" s="322"/>
      <c r="N17" s="323"/>
      <c r="O17" s="324"/>
      <c r="P17" s="339">
        <v>0</v>
      </c>
      <c r="Q17" s="346" t="str">
        <f t="shared" si="0"/>
        <v/>
      </c>
      <c r="R17" s="355"/>
    </row>
    <row r="18" spans="2:18" x14ac:dyDescent="0.35">
      <c r="B18" s="314"/>
      <c r="C18" s="315"/>
      <c r="D18" s="316"/>
      <c r="E18" s="316"/>
      <c r="F18" s="317"/>
      <c r="G18" s="318"/>
      <c r="H18" s="319"/>
      <c r="I18" s="320"/>
      <c r="J18" s="319"/>
      <c r="K18" s="320"/>
      <c r="L18" s="321"/>
      <c r="M18" s="322"/>
      <c r="N18" s="323"/>
      <c r="O18" s="324"/>
      <c r="P18" s="339">
        <v>0</v>
      </c>
      <c r="Q18" s="346" t="str">
        <f t="shared" si="0"/>
        <v/>
      </c>
      <c r="R18" s="355"/>
    </row>
    <row r="19" spans="2:18" x14ac:dyDescent="0.35">
      <c r="B19" s="314"/>
      <c r="C19" s="315"/>
      <c r="D19" s="316"/>
      <c r="E19" s="316"/>
      <c r="F19" s="317"/>
      <c r="G19" s="318"/>
      <c r="H19" s="319"/>
      <c r="I19" s="320"/>
      <c r="J19" s="319"/>
      <c r="K19" s="320"/>
      <c r="L19" s="321"/>
      <c r="M19" s="322"/>
      <c r="N19" s="323"/>
      <c r="O19" s="324"/>
      <c r="P19" s="339">
        <v>0</v>
      </c>
      <c r="Q19" s="346" t="str">
        <f t="shared" si="0"/>
        <v/>
      </c>
      <c r="R19" s="355"/>
    </row>
    <row r="20" spans="2:18" x14ac:dyDescent="0.35">
      <c r="B20" s="314"/>
      <c r="C20" s="315"/>
      <c r="D20" s="316"/>
      <c r="E20" s="316"/>
      <c r="F20" s="317"/>
      <c r="G20" s="318"/>
      <c r="H20" s="319"/>
      <c r="I20" s="320"/>
      <c r="J20" s="319"/>
      <c r="K20" s="320"/>
      <c r="L20" s="321"/>
      <c r="M20" s="322"/>
      <c r="N20" s="323"/>
      <c r="O20" s="324"/>
      <c r="P20" s="339">
        <v>0</v>
      </c>
      <c r="Q20" s="346" t="str">
        <f t="shared" si="0"/>
        <v/>
      </c>
      <c r="R20" s="355"/>
    </row>
    <row r="21" spans="2:18" x14ac:dyDescent="0.35">
      <c r="B21" s="314"/>
      <c r="C21" s="315"/>
      <c r="D21" s="316"/>
      <c r="E21" s="316"/>
      <c r="F21" s="317"/>
      <c r="G21" s="318"/>
      <c r="H21" s="319"/>
      <c r="I21" s="320"/>
      <c r="J21" s="319"/>
      <c r="K21" s="320"/>
      <c r="L21" s="321"/>
      <c r="M21" s="322"/>
      <c r="N21" s="323"/>
      <c r="O21" s="324"/>
      <c r="P21" s="339">
        <v>0</v>
      </c>
      <c r="Q21" s="346" t="str">
        <f t="shared" si="0"/>
        <v/>
      </c>
      <c r="R21" s="355"/>
    </row>
    <row r="22" spans="2:18" x14ac:dyDescent="0.35">
      <c r="B22" s="314"/>
      <c r="C22" s="315"/>
      <c r="D22" s="316"/>
      <c r="E22" s="316"/>
      <c r="F22" s="317"/>
      <c r="G22" s="318"/>
      <c r="H22" s="319"/>
      <c r="I22" s="320"/>
      <c r="J22" s="319"/>
      <c r="K22" s="320"/>
      <c r="L22" s="321"/>
      <c r="M22" s="322"/>
      <c r="N22" s="323"/>
      <c r="O22" s="324"/>
      <c r="P22" s="339">
        <v>0</v>
      </c>
      <c r="Q22" s="346" t="str">
        <f t="shared" si="0"/>
        <v/>
      </c>
      <c r="R22" s="355"/>
    </row>
    <row r="23" spans="2:18" x14ac:dyDescent="0.35">
      <c r="B23" s="314"/>
      <c r="C23" s="315"/>
      <c r="D23" s="316"/>
      <c r="E23" s="316"/>
      <c r="F23" s="317"/>
      <c r="G23" s="318"/>
      <c r="H23" s="319"/>
      <c r="I23" s="320"/>
      <c r="J23" s="319"/>
      <c r="K23" s="320"/>
      <c r="L23" s="321"/>
      <c r="M23" s="322"/>
      <c r="N23" s="323"/>
      <c r="O23" s="324"/>
      <c r="P23" s="339">
        <v>0</v>
      </c>
      <c r="Q23" s="346" t="str">
        <f t="shared" si="0"/>
        <v/>
      </c>
      <c r="R23" s="355"/>
    </row>
    <row r="24" spans="2:18" x14ac:dyDescent="0.35">
      <c r="B24" s="314"/>
      <c r="C24" s="315"/>
      <c r="D24" s="316"/>
      <c r="E24" s="316"/>
      <c r="F24" s="317"/>
      <c r="G24" s="318"/>
      <c r="H24" s="319"/>
      <c r="I24" s="320"/>
      <c r="J24" s="319"/>
      <c r="K24" s="320"/>
      <c r="L24" s="321"/>
      <c r="M24" s="322"/>
      <c r="N24" s="323"/>
      <c r="O24" s="324"/>
      <c r="P24" s="339">
        <v>0</v>
      </c>
      <c r="Q24" s="346" t="str">
        <f t="shared" si="0"/>
        <v/>
      </c>
      <c r="R24" s="355"/>
    </row>
    <row r="25" spans="2:18" x14ac:dyDescent="0.35">
      <c r="B25" s="315"/>
      <c r="C25" s="315"/>
      <c r="D25" s="316"/>
      <c r="E25" s="316"/>
      <c r="F25" s="317"/>
      <c r="G25" s="318"/>
      <c r="H25" s="319"/>
      <c r="I25" s="320"/>
      <c r="J25" s="319"/>
      <c r="K25" s="320"/>
      <c r="L25" s="321"/>
      <c r="M25" s="322"/>
      <c r="N25" s="323"/>
      <c r="O25" s="324"/>
      <c r="P25" s="339">
        <v>0</v>
      </c>
      <c r="Q25" s="346" t="str">
        <f t="shared" si="0"/>
        <v/>
      </c>
      <c r="R25" s="355"/>
    </row>
    <row r="26" spans="2:18" x14ac:dyDescent="0.35">
      <c r="B26" s="314"/>
      <c r="C26" s="352"/>
      <c r="D26" s="325"/>
      <c r="E26" s="316"/>
      <c r="F26" s="317"/>
      <c r="G26" s="318"/>
      <c r="H26" s="319"/>
      <c r="I26" s="320"/>
      <c r="J26" s="319"/>
      <c r="K26" s="320"/>
      <c r="L26" s="321"/>
      <c r="M26" s="322"/>
      <c r="N26" s="323"/>
      <c r="O26" s="324"/>
      <c r="P26" s="339">
        <v>0</v>
      </c>
      <c r="Q26" s="346" t="str">
        <f t="shared" si="0"/>
        <v/>
      </c>
      <c r="R26" s="355"/>
    </row>
    <row r="27" spans="2:18" x14ac:dyDescent="0.35">
      <c r="B27" s="314"/>
      <c r="C27" s="315"/>
      <c r="D27" s="316"/>
      <c r="E27" s="316"/>
      <c r="F27" s="317"/>
      <c r="G27" s="318"/>
      <c r="H27" s="319"/>
      <c r="I27" s="320"/>
      <c r="J27" s="319"/>
      <c r="K27" s="320"/>
      <c r="L27" s="321"/>
      <c r="M27" s="322"/>
      <c r="N27" s="323"/>
      <c r="O27" s="324"/>
      <c r="P27" s="339">
        <v>0</v>
      </c>
      <c r="Q27" s="346" t="str">
        <f t="shared" si="0"/>
        <v/>
      </c>
      <c r="R27" s="355"/>
    </row>
    <row r="28" spans="2:18" ht="15" thickBot="1" x14ac:dyDescent="0.4">
      <c r="B28" s="353"/>
      <c r="C28" s="351"/>
      <c r="D28" s="326"/>
      <c r="E28" s="326"/>
      <c r="F28" s="327"/>
      <c r="G28" s="328"/>
      <c r="H28" s="329"/>
      <c r="I28" s="330"/>
      <c r="J28" s="329"/>
      <c r="K28" s="330"/>
      <c r="L28" s="331"/>
      <c r="M28" s="332"/>
      <c r="N28" s="333"/>
      <c r="O28" s="334"/>
      <c r="P28" s="340">
        <v>0</v>
      </c>
      <c r="Q28" s="347" t="str">
        <f t="shared" si="0"/>
        <v/>
      </c>
      <c r="R28" s="356"/>
    </row>
    <row r="29" spans="2:18" ht="15" thickTop="1" x14ac:dyDescent="0.35">
      <c r="B29" s="173"/>
      <c r="C29" s="173"/>
      <c r="E29" s="173"/>
      <c r="F29" s="357">
        <f t="shared" ref="F29:O29" si="1">SUM(F11:F28)</f>
        <v>3650</v>
      </c>
      <c r="G29" s="358">
        <f t="shared" si="1"/>
        <v>1553</v>
      </c>
      <c r="H29" s="361">
        <f t="shared" si="1"/>
        <v>70</v>
      </c>
      <c r="I29" s="362">
        <f t="shared" si="1"/>
        <v>19</v>
      </c>
      <c r="J29" s="361">
        <f t="shared" si="1"/>
        <v>50</v>
      </c>
      <c r="K29" s="362">
        <f t="shared" si="1"/>
        <v>23</v>
      </c>
      <c r="L29" s="363">
        <f t="shared" si="1"/>
        <v>330</v>
      </c>
      <c r="M29" s="364">
        <f t="shared" si="1"/>
        <v>141</v>
      </c>
      <c r="N29" s="365">
        <f t="shared" si="1"/>
        <v>32000000</v>
      </c>
      <c r="O29" s="366">
        <f t="shared" si="1"/>
        <v>5150000</v>
      </c>
      <c r="P29" s="341"/>
      <c r="Q29" s="348"/>
      <c r="R29" s="3"/>
    </row>
    <row r="30" spans="2:18" x14ac:dyDescent="0.35">
      <c r="B30" s="173"/>
      <c r="C30" s="66"/>
      <c r="D30" s="66"/>
      <c r="F30" s="359"/>
      <c r="G30" s="360">
        <f>G29/F29</f>
        <v>0.42547945205479454</v>
      </c>
      <c r="H30" s="359"/>
      <c r="I30" s="360">
        <f>I29/H29</f>
        <v>0.27142857142857141</v>
      </c>
      <c r="J30" s="359"/>
      <c r="K30" s="360">
        <f>K29/J29</f>
        <v>0.46</v>
      </c>
      <c r="L30" s="359"/>
      <c r="M30" s="360">
        <f>M29/L29</f>
        <v>0.42727272727272725</v>
      </c>
      <c r="N30" s="359"/>
      <c r="O30" s="360">
        <f>O29/N29</f>
        <v>0.16093750000000001</v>
      </c>
      <c r="R30" s="3"/>
    </row>
    <row r="31" spans="2:18" x14ac:dyDescent="0.35">
      <c r="B31" s="173"/>
      <c r="C31" s="66"/>
      <c r="D31" s="66"/>
      <c r="F31" s="430"/>
      <c r="G31" s="430"/>
      <c r="H31" s="298"/>
      <c r="R31" s="3"/>
    </row>
    <row r="32" spans="2:18" x14ac:dyDescent="0.35">
      <c r="B32" s="173"/>
      <c r="C32" s="66"/>
      <c r="D32" s="66"/>
      <c r="F32" s="430"/>
      <c r="G32" s="430"/>
      <c r="R32" s="3"/>
    </row>
    <row r="33" spans="2:18" x14ac:dyDescent="0.35">
      <c r="B33" s="173"/>
      <c r="C33" s="66"/>
      <c r="D33" s="66"/>
      <c r="F33" s="430"/>
      <c r="G33" s="430"/>
      <c r="R33" s="3"/>
    </row>
  </sheetData>
  <mergeCells count="10">
    <mergeCell ref="F31:G33"/>
    <mergeCell ref="B1:S1"/>
    <mergeCell ref="L9:M9"/>
    <mergeCell ref="H9:I9"/>
    <mergeCell ref="F9:G9"/>
    <mergeCell ref="N9:O9"/>
    <mergeCell ref="J9:K9"/>
    <mergeCell ref="E4:H7"/>
    <mergeCell ref="B4:C8"/>
    <mergeCell ref="B2:D2"/>
  </mergeCells>
  <conditionalFormatting sqref="A1:B1 T1:XFD2 A2">
    <cfRule type="containsText" dxfId="37" priority="3" stopIfTrue="1" operator="containsText" text="&lt;PLACEHOLDER&gt;">
      <formula>NOT(ISERROR(SEARCH("&lt;PLACEHOLDER&gt;",A1)))</formula>
    </cfRule>
  </conditionalFormatting>
  <conditionalFormatting sqref="B1">
    <cfRule type="expression" dxfId="36" priority="4">
      <formula>$D1="SFM"</formula>
    </cfRule>
    <cfRule type="expression" dxfId="35" priority="5">
      <formula>$D1="SFK"</formula>
    </cfRule>
    <cfRule type="expression" dxfId="34" priority="6">
      <formula>$D1="FIN"</formula>
    </cfRule>
    <cfRule type="expression" dxfId="33" priority="7">
      <formula>$D1="POL"</formula>
    </cfRule>
    <cfRule type="expression" dxfId="32" priority="8">
      <formula>$D1="OPR"</formula>
    </cfRule>
    <cfRule type="expression" dxfId="31" priority="9">
      <formula>$D1="TEC"</formula>
    </cfRule>
    <cfRule type="expression" dxfId="30" priority="10">
      <formula>$D1="LEA"</formula>
    </cfRule>
  </conditionalFormatting>
  <conditionalFormatting sqref="Q11:Q28">
    <cfRule type="cellIs" dxfId="29" priority="1" operator="equal">
      <formula>$Q$3</formula>
    </cfRule>
    <cfRule type="cellIs" dxfId="28" priority="2" operator="equal">
      <formula>0</formula>
    </cfRule>
  </conditionalFormatting>
  <hyperlinks>
    <hyperlink ref="B26" r:id="rId1" display="SCCALE 203050 project" xr:uid="{00000000-0004-0000-0600-000000000000}"/>
  </hyperlinks>
  <pageMargins left="0.25" right="0.25" top="0.75" bottom="0.75" header="0.3" footer="0.3"/>
  <pageSetup paperSize="9" scale="53"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5601" r:id="rId5" name="Scroll Bar 1">
              <controlPr defaultSize="0" autoPict="0">
                <anchor moveWithCells="1">
                  <from>
                    <xdr:col>15</xdr:col>
                    <xdr:colOff>12700</xdr:colOff>
                    <xdr:row>12</xdr:row>
                    <xdr:rowOff>0</xdr:rowOff>
                  </from>
                  <to>
                    <xdr:col>15</xdr:col>
                    <xdr:colOff>774700</xdr:colOff>
                    <xdr:row>13</xdr:row>
                    <xdr:rowOff>0</xdr:rowOff>
                  </to>
                </anchor>
              </controlPr>
            </control>
          </mc:Choice>
        </mc:AlternateContent>
        <mc:AlternateContent xmlns:mc="http://schemas.openxmlformats.org/markup-compatibility/2006">
          <mc:Choice Requires="x14">
            <control shapeId="25602" r:id="rId6" name="Scroll Bar 2">
              <controlPr defaultSize="0" autoPict="0">
                <anchor moveWithCells="1">
                  <from>
                    <xdr:col>15</xdr:col>
                    <xdr:colOff>12700</xdr:colOff>
                    <xdr:row>11</xdr:row>
                    <xdr:rowOff>0</xdr:rowOff>
                  </from>
                  <to>
                    <xdr:col>15</xdr:col>
                    <xdr:colOff>774700</xdr:colOff>
                    <xdr:row>12</xdr:row>
                    <xdr:rowOff>0</xdr:rowOff>
                  </to>
                </anchor>
              </controlPr>
            </control>
          </mc:Choice>
        </mc:AlternateContent>
        <mc:AlternateContent xmlns:mc="http://schemas.openxmlformats.org/markup-compatibility/2006">
          <mc:Choice Requires="x14">
            <control shapeId="25603" r:id="rId7" name="Scroll Bar 3">
              <controlPr defaultSize="0" autoPict="0">
                <anchor moveWithCells="1">
                  <from>
                    <xdr:col>15</xdr:col>
                    <xdr:colOff>12700</xdr:colOff>
                    <xdr:row>10</xdr:row>
                    <xdr:rowOff>0</xdr:rowOff>
                  </from>
                  <to>
                    <xdr:col>15</xdr:col>
                    <xdr:colOff>774700</xdr:colOff>
                    <xdr:row>11</xdr:row>
                    <xdr:rowOff>0</xdr:rowOff>
                  </to>
                </anchor>
              </controlPr>
            </control>
          </mc:Choice>
        </mc:AlternateContent>
        <mc:AlternateContent xmlns:mc="http://schemas.openxmlformats.org/markup-compatibility/2006">
          <mc:Choice Requires="x14">
            <control shapeId="25604" r:id="rId8" name="Scroll Bar 4">
              <controlPr defaultSize="0" autoPict="0">
                <anchor moveWithCells="1">
                  <from>
                    <xdr:col>15</xdr:col>
                    <xdr:colOff>12700</xdr:colOff>
                    <xdr:row>13</xdr:row>
                    <xdr:rowOff>0</xdr:rowOff>
                  </from>
                  <to>
                    <xdr:col>15</xdr:col>
                    <xdr:colOff>774700</xdr:colOff>
                    <xdr:row>14</xdr:row>
                    <xdr:rowOff>0</xdr:rowOff>
                  </to>
                </anchor>
              </controlPr>
            </control>
          </mc:Choice>
        </mc:AlternateContent>
        <mc:AlternateContent xmlns:mc="http://schemas.openxmlformats.org/markup-compatibility/2006">
          <mc:Choice Requires="x14">
            <control shapeId="25605" r:id="rId9" name="Scroll Bar 5">
              <controlPr defaultSize="0" autoPict="0">
                <anchor moveWithCells="1">
                  <from>
                    <xdr:col>15</xdr:col>
                    <xdr:colOff>12700</xdr:colOff>
                    <xdr:row>14</xdr:row>
                    <xdr:rowOff>0</xdr:rowOff>
                  </from>
                  <to>
                    <xdr:col>15</xdr:col>
                    <xdr:colOff>774700</xdr:colOff>
                    <xdr:row>15</xdr:row>
                    <xdr:rowOff>0</xdr:rowOff>
                  </to>
                </anchor>
              </controlPr>
            </control>
          </mc:Choice>
        </mc:AlternateContent>
        <mc:AlternateContent xmlns:mc="http://schemas.openxmlformats.org/markup-compatibility/2006">
          <mc:Choice Requires="x14">
            <control shapeId="25607" r:id="rId10" name="Scroll Bar 7">
              <controlPr defaultSize="0" autoPict="0">
                <anchor moveWithCells="1">
                  <from>
                    <xdr:col>15</xdr:col>
                    <xdr:colOff>12700</xdr:colOff>
                    <xdr:row>15</xdr:row>
                    <xdr:rowOff>0</xdr:rowOff>
                  </from>
                  <to>
                    <xdr:col>15</xdr:col>
                    <xdr:colOff>774700</xdr:colOff>
                    <xdr:row>16</xdr:row>
                    <xdr:rowOff>0</xdr:rowOff>
                  </to>
                </anchor>
              </controlPr>
            </control>
          </mc:Choice>
        </mc:AlternateContent>
        <mc:AlternateContent xmlns:mc="http://schemas.openxmlformats.org/markup-compatibility/2006">
          <mc:Choice Requires="x14">
            <control shapeId="25608" r:id="rId11" name="Scroll Bar 8">
              <controlPr defaultSize="0" autoPict="0">
                <anchor moveWithCells="1">
                  <from>
                    <xdr:col>15</xdr:col>
                    <xdr:colOff>12700</xdr:colOff>
                    <xdr:row>16</xdr:row>
                    <xdr:rowOff>0</xdr:rowOff>
                  </from>
                  <to>
                    <xdr:col>15</xdr:col>
                    <xdr:colOff>774700</xdr:colOff>
                    <xdr:row>17</xdr:row>
                    <xdr:rowOff>0</xdr:rowOff>
                  </to>
                </anchor>
              </controlPr>
            </control>
          </mc:Choice>
        </mc:AlternateContent>
        <mc:AlternateContent xmlns:mc="http://schemas.openxmlformats.org/markup-compatibility/2006">
          <mc:Choice Requires="x14">
            <control shapeId="25609" r:id="rId12" name="Scroll Bar 9">
              <controlPr defaultSize="0" autoPict="0">
                <anchor moveWithCells="1">
                  <from>
                    <xdr:col>15</xdr:col>
                    <xdr:colOff>12700</xdr:colOff>
                    <xdr:row>17</xdr:row>
                    <xdr:rowOff>0</xdr:rowOff>
                  </from>
                  <to>
                    <xdr:col>15</xdr:col>
                    <xdr:colOff>774700</xdr:colOff>
                    <xdr:row>18</xdr:row>
                    <xdr:rowOff>0</xdr:rowOff>
                  </to>
                </anchor>
              </controlPr>
            </control>
          </mc:Choice>
        </mc:AlternateContent>
        <mc:AlternateContent xmlns:mc="http://schemas.openxmlformats.org/markup-compatibility/2006">
          <mc:Choice Requires="x14">
            <control shapeId="25610" r:id="rId13" name="Scroll Bar 10">
              <controlPr defaultSize="0" autoPict="0">
                <anchor moveWithCells="1">
                  <from>
                    <xdr:col>15</xdr:col>
                    <xdr:colOff>12700</xdr:colOff>
                    <xdr:row>18</xdr:row>
                    <xdr:rowOff>0</xdr:rowOff>
                  </from>
                  <to>
                    <xdr:col>15</xdr:col>
                    <xdr:colOff>774700</xdr:colOff>
                    <xdr:row>19</xdr:row>
                    <xdr:rowOff>0</xdr:rowOff>
                  </to>
                </anchor>
              </controlPr>
            </control>
          </mc:Choice>
        </mc:AlternateContent>
        <mc:AlternateContent xmlns:mc="http://schemas.openxmlformats.org/markup-compatibility/2006">
          <mc:Choice Requires="x14">
            <control shapeId="25611" r:id="rId14" name="Scroll Bar 11">
              <controlPr defaultSize="0" autoPict="0">
                <anchor moveWithCells="1">
                  <from>
                    <xdr:col>15</xdr:col>
                    <xdr:colOff>12700</xdr:colOff>
                    <xdr:row>19</xdr:row>
                    <xdr:rowOff>0</xdr:rowOff>
                  </from>
                  <to>
                    <xdr:col>15</xdr:col>
                    <xdr:colOff>774700</xdr:colOff>
                    <xdr:row>20</xdr:row>
                    <xdr:rowOff>0</xdr:rowOff>
                  </to>
                </anchor>
              </controlPr>
            </control>
          </mc:Choice>
        </mc:AlternateContent>
        <mc:AlternateContent xmlns:mc="http://schemas.openxmlformats.org/markup-compatibility/2006">
          <mc:Choice Requires="x14">
            <control shapeId="25612" r:id="rId15" name="Scroll Bar 12">
              <controlPr defaultSize="0" autoPict="0">
                <anchor moveWithCells="1">
                  <from>
                    <xdr:col>15</xdr:col>
                    <xdr:colOff>12700</xdr:colOff>
                    <xdr:row>20</xdr:row>
                    <xdr:rowOff>0</xdr:rowOff>
                  </from>
                  <to>
                    <xdr:col>15</xdr:col>
                    <xdr:colOff>774700</xdr:colOff>
                    <xdr:row>21</xdr:row>
                    <xdr:rowOff>0</xdr:rowOff>
                  </to>
                </anchor>
              </controlPr>
            </control>
          </mc:Choice>
        </mc:AlternateContent>
        <mc:AlternateContent xmlns:mc="http://schemas.openxmlformats.org/markup-compatibility/2006">
          <mc:Choice Requires="x14">
            <control shapeId="25613" r:id="rId16" name="Scroll Bar 13">
              <controlPr defaultSize="0" autoPict="0">
                <anchor moveWithCells="1">
                  <from>
                    <xdr:col>15</xdr:col>
                    <xdr:colOff>12700</xdr:colOff>
                    <xdr:row>21</xdr:row>
                    <xdr:rowOff>0</xdr:rowOff>
                  </from>
                  <to>
                    <xdr:col>15</xdr:col>
                    <xdr:colOff>774700</xdr:colOff>
                    <xdr:row>22</xdr:row>
                    <xdr:rowOff>0</xdr:rowOff>
                  </to>
                </anchor>
              </controlPr>
            </control>
          </mc:Choice>
        </mc:AlternateContent>
        <mc:AlternateContent xmlns:mc="http://schemas.openxmlformats.org/markup-compatibility/2006">
          <mc:Choice Requires="x14">
            <control shapeId="25614" r:id="rId17" name="Scroll Bar 14">
              <controlPr defaultSize="0" autoPict="0">
                <anchor moveWithCells="1">
                  <from>
                    <xdr:col>15</xdr:col>
                    <xdr:colOff>12700</xdr:colOff>
                    <xdr:row>22</xdr:row>
                    <xdr:rowOff>0</xdr:rowOff>
                  </from>
                  <to>
                    <xdr:col>15</xdr:col>
                    <xdr:colOff>774700</xdr:colOff>
                    <xdr:row>23</xdr:row>
                    <xdr:rowOff>0</xdr:rowOff>
                  </to>
                </anchor>
              </controlPr>
            </control>
          </mc:Choice>
        </mc:AlternateContent>
        <mc:AlternateContent xmlns:mc="http://schemas.openxmlformats.org/markup-compatibility/2006">
          <mc:Choice Requires="x14">
            <control shapeId="25615" r:id="rId18" name="Scroll Bar 15">
              <controlPr defaultSize="0" autoPict="0">
                <anchor moveWithCells="1">
                  <from>
                    <xdr:col>15</xdr:col>
                    <xdr:colOff>12700</xdr:colOff>
                    <xdr:row>23</xdr:row>
                    <xdr:rowOff>0</xdr:rowOff>
                  </from>
                  <to>
                    <xdr:col>15</xdr:col>
                    <xdr:colOff>774700</xdr:colOff>
                    <xdr:row>24</xdr:row>
                    <xdr:rowOff>0</xdr:rowOff>
                  </to>
                </anchor>
              </controlPr>
            </control>
          </mc:Choice>
        </mc:AlternateContent>
        <mc:AlternateContent xmlns:mc="http://schemas.openxmlformats.org/markup-compatibility/2006">
          <mc:Choice Requires="x14">
            <control shapeId="25616" r:id="rId19" name="Scroll Bar 16">
              <controlPr defaultSize="0" autoPict="0">
                <anchor moveWithCells="1">
                  <from>
                    <xdr:col>15</xdr:col>
                    <xdr:colOff>12700</xdr:colOff>
                    <xdr:row>24</xdr:row>
                    <xdr:rowOff>0</xdr:rowOff>
                  </from>
                  <to>
                    <xdr:col>15</xdr:col>
                    <xdr:colOff>774700</xdr:colOff>
                    <xdr:row>25</xdr:row>
                    <xdr:rowOff>0</xdr:rowOff>
                  </to>
                </anchor>
              </controlPr>
            </control>
          </mc:Choice>
        </mc:AlternateContent>
        <mc:AlternateContent xmlns:mc="http://schemas.openxmlformats.org/markup-compatibility/2006">
          <mc:Choice Requires="x14">
            <control shapeId="25617" r:id="rId20" name="Scroll Bar 17">
              <controlPr defaultSize="0" autoPict="0">
                <anchor moveWithCells="1">
                  <from>
                    <xdr:col>15</xdr:col>
                    <xdr:colOff>12700</xdr:colOff>
                    <xdr:row>25</xdr:row>
                    <xdr:rowOff>0</xdr:rowOff>
                  </from>
                  <to>
                    <xdr:col>15</xdr:col>
                    <xdr:colOff>774700</xdr:colOff>
                    <xdr:row>26</xdr:row>
                    <xdr:rowOff>0</xdr:rowOff>
                  </to>
                </anchor>
              </controlPr>
            </control>
          </mc:Choice>
        </mc:AlternateContent>
        <mc:AlternateContent xmlns:mc="http://schemas.openxmlformats.org/markup-compatibility/2006">
          <mc:Choice Requires="x14">
            <control shapeId="25618" r:id="rId21" name="Scroll Bar 18">
              <controlPr defaultSize="0" autoPict="0">
                <anchor moveWithCells="1">
                  <from>
                    <xdr:col>15</xdr:col>
                    <xdr:colOff>12700</xdr:colOff>
                    <xdr:row>26</xdr:row>
                    <xdr:rowOff>0</xdr:rowOff>
                  </from>
                  <to>
                    <xdr:col>15</xdr:col>
                    <xdr:colOff>774700</xdr:colOff>
                    <xdr:row>27</xdr:row>
                    <xdr:rowOff>0</xdr:rowOff>
                  </to>
                </anchor>
              </controlPr>
            </control>
          </mc:Choice>
        </mc:AlternateContent>
        <mc:AlternateContent xmlns:mc="http://schemas.openxmlformats.org/markup-compatibility/2006">
          <mc:Choice Requires="x14">
            <control shapeId="25619" r:id="rId22" name="Scroll Bar 19">
              <controlPr defaultSize="0" autoPict="0">
                <anchor moveWithCells="1">
                  <from>
                    <xdr:col>15</xdr:col>
                    <xdr:colOff>12700</xdr:colOff>
                    <xdr:row>27</xdr:row>
                    <xdr:rowOff>0</xdr:rowOff>
                  </from>
                  <to>
                    <xdr:col>15</xdr:col>
                    <xdr:colOff>774700</xdr:colOff>
                    <xdr:row>27</xdr:row>
                    <xdr:rowOff>190500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006767"/>
    <pageSetUpPr fitToPage="1"/>
  </sheetPr>
  <dimension ref="B1:W17"/>
  <sheetViews>
    <sheetView zoomScale="60" zoomScaleNormal="60" workbookViewId="0">
      <selection activeCell="G7" sqref="G7"/>
    </sheetView>
  </sheetViews>
  <sheetFormatPr defaultColWidth="9.1796875" defaultRowHeight="14.5" x14ac:dyDescent="0.35"/>
  <cols>
    <col min="1" max="1" width="2.7265625" style="3" customWidth="1"/>
    <col min="2" max="2" width="33.26953125" style="18" customWidth="1"/>
    <col min="3" max="3" width="13.1796875" style="18" customWidth="1"/>
    <col min="4" max="4" width="6.7265625" style="18" customWidth="1"/>
    <col min="5" max="5" width="2.7265625" style="18" customWidth="1"/>
    <col min="6" max="6" width="2.26953125" style="3" customWidth="1"/>
    <col min="7" max="7" width="5.7265625" style="35" customWidth="1"/>
    <col min="8" max="8" width="35.7265625" style="3" customWidth="1"/>
    <col min="9" max="9" width="2.26953125" style="3" bestFit="1" customWidth="1"/>
    <col min="10" max="10" width="5.7265625" style="4" customWidth="1"/>
    <col min="11" max="11" width="7.7265625" style="36" customWidth="1"/>
    <col min="12" max="12" width="35.7265625" style="3" customWidth="1"/>
    <col min="13" max="13" width="2.26953125" style="3" bestFit="1" customWidth="1"/>
    <col min="14" max="14" width="5.7265625" style="4" customWidth="1"/>
    <col min="15" max="15" width="7.7265625" style="36" customWidth="1"/>
    <col min="16" max="16" width="35.7265625" style="3" customWidth="1"/>
    <col min="17" max="17" width="2.26953125" style="3" bestFit="1" customWidth="1"/>
    <col min="18" max="18" width="5.7265625" style="4" customWidth="1"/>
    <col min="19" max="19" width="7.7265625" style="36" customWidth="1"/>
    <col min="20" max="20" width="35.7265625" style="3" customWidth="1"/>
    <col min="21" max="21" width="2.26953125" style="3" customWidth="1"/>
    <col min="22" max="22" width="5.7265625" style="3" customWidth="1"/>
    <col min="23" max="16384" width="9.1796875" style="3"/>
  </cols>
  <sheetData>
    <row r="1" spans="2:23" ht="60" customHeight="1" x14ac:dyDescent="0.35">
      <c r="B1" s="407" t="s">
        <v>1103</v>
      </c>
      <c r="C1" s="407"/>
      <c r="D1" s="407"/>
      <c r="E1" s="407"/>
      <c r="F1" s="407"/>
      <c r="G1" s="407"/>
      <c r="H1" s="407"/>
      <c r="I1" s="407"/>
      <c r="J1" s="407"/>
      <c r="K1" s="407"/>
      <c r="L1" s="407"/>
      <c r="M1" s="407"/>
      <c r="N1" s="407"/>
      <c r="O1" s="407"/>
      <c r="P1" s="407"/>
      <c r="Q1" s="407"/>
      <c r="R1" s="407"/>
      <c r="S1" s="407"/>
      <c r="T1" s="407"/>
      <c r="U1" s="407"/>
      <c r="V1" s="407"/>
    </row>
    <row r="2" spans="2:23" ht="30.75" customHeight="1" thickBot="1" x14ac:dyDescent="0.6">
      <c r="B2" s="426" t="s">
        <v>378</v>
      </c>
      <c r="C2" s="426"/>
      <c r="D2" s="426"/>
      <c r="E2" s="426"/>
      <c r="F2" s="426"/>
      <c r="H2" s="436" t="s">
        <v>537</v>
      </c>
      <c r="I2" s="436"/>
      <c r="J2" s="436"/>
      <c r="K2" s="67"/>
      <c r="L2" s="436" t="s">
        <v>349</v>
      </c>
      <c r="M2" s="436"/>
      <c r="N2" s="436"/>
      <c r="O2" s="67"/>
      <c r="P2" s="436" t="s">
        <v>350</v>
      </c>
      <c r="Q2" s="436"/>
      <c r="R2" s="436"/>
      <c r="S2" s="67"/>
      <c r="T2" s="436" t="s">
        <v>538</v>
      </c>
      <c r="U2" s="436"/>
      <c r="V2" s="436"/>
    </row>
    <row r="3" spans="2:23" s="66" customFormat="1" ht="15" customHeight="1" thickBot="1" x14ac:dyDescent="0.4">
      <c r="B3" s="85"/>
      <c r="C3" s="85"/>
      <c r="D3" s="85"/>
      <c r="E3" s="85"/>
      <c r="F3" s="85"/>
      <c r="G3" s="67"/>
      <c r="H3" s="24" t="s">
        <v>243</v>
      </c>
      <c r="I3" s="25"/>
      <c r="J3" s="26">
        <f>IF(COUNTIF('YOUR TO DO LIST'!F4:F15,"yes")=0,0,COUNTIF('YOUR TO DO LIST'!F4:F15,"yes")/COUNTIF('YOUR TO DO LIST'!D4:D15,"T"))</f>
        <v>0.8</v>
      </c>
      <c r="K3" s="35"/>
      <c r="L3" s="24" t="s">
        <v>243</v>
      </c>
      <c r="M3" s="25"/>
      <c r="N3" s="26">
        <f>IF(COUNTIF('YOUR TO DO LIST'!F18:F70,"yes")=0,0,COUNTIF('YOUR TO DO LIST'!F18:F70,"yes")/COUNTIF('YOUR TO DO LIST'!D18:D70,"T"))</f>
        <v>0.15</v>
      </c>
      <c r="O3" s="35"/>
      <c r="P3" s="24" t="s">
        <v>243</v>
      </c>
      <c r="Q3" s="25"/>
      <c r="R3" s="26">
        <f>IF(COUNTIF('YOUR TO DO LIST'!F73:F99,"yes")=0,0,COUNTIF('YOUR TO DO LIST'!F73:F99,"yes")/COUNTIF('YOUR TO DO LIST'!D73:D99,"T"))</f>
        <v>0.42857142857142855</v>
      </c>
      <c r="S3" s="35"/>
      <c r="T3" s="24" t="s">
        <v>243</v>
      </c>
      <c r="U3" s="25"/>
      <c r="V3" s="26">
        <f>IF(COUNTIF('YOUR TO DO LIST'!F102:F116,"yes")=0,0,COUNTIF('YOUR TO DO LIST'!F102:F116,"yes")/COUNTIF('YOUR TO DO LIST'!D102:D116,"T"))</f>
        <v>0</v>
      </c>
    </row>
    <row r="4" spans="2:23" ht="18.75" customHeight="1" thickBot="1" x14ac:dyDescent="0.5">
      <c r="B4" s="87" t="s">
        <v>267</v>
      </c>
      <c r="C4" s="87"/>
      <c r="D4" s="87"/>
      <c r="E4" s="87"/>
      <c r="F4" s="88">
        <v>2</v>
      </c>
      <c r="G4" s="43">
        <v>1</v>
      </c>
      <c r="H4" s="30" t="s">
        <v>246</v>
      </c>
      <c r="I4" s="31"/>
      <c r="J4" s="32">
        <f>COUNTIF('YOUR TO DO LIST'!D4:D15,"T")-COUNTIF('YOUR TO DO LIST'!F4:F15,"yes")</f>
        <v>1</v>
      </c>
      <c r="K4" s="35"/>
      <c r="L4" s="30" t="s">
        <v>246</v>
      </c>
      <c r="M4" s="31"/>
      <c r="N4" s="32">
        <f>COUNTIF('YOUR TO DO LIST'!D18:D70,"T")-COUNTIF('YOUR TO DO LIST'!F18:F70,"no")</f>
        <v>14</v>
      </c>
      <c r="O4" s="35"/>
      <c r="P4" s="30" t="s">
        <v>246</v>
      </c>
      <c r="Q4" s="31"/>
      <c r="R4" s="32">
        <f>COUNTIF('YOUR TO DO LIST'!D73:D99,"T")-COUNTIF('YOUR TO DO LIST'!F73:F99,"no")</f>
        <v>6</v>
      </c>
      <c r="S4" s="35"/>
      <c r="T4" s="30" t="s">
        <v>246</v>
      </c>
      <c r="U4" s="31"/>
      <c r="V4" s="32">
        <f>COUNTIF('YOUR TO DO LIST'!D102:D116,"T")-COUNTIF('YOUR TO DO LIST'!F102:F116,"no")</f>
        <v>1</v>
      </c>
    </row>
    <row r="5" spans="2:23" x14ac:dyDescent="0.35">
      <c r="F5" s="171" t="s">
        <v>544</v>
      </c>
      <c r="G5" s="43">
        <v>2</v>
      </c>
      <c r="H5" s="27" t="s">
        <v>245</v>
      </c>
      <c r="I5" s="40">
        <v>5</v>
      </c>
      <c r="J5" s="28">
        <f>COUNTIF('YOUR TO DO LIST'!$F$4:$F$15,DASHBOARD!I5)</f>
        <v>0</v>
      </c>
      <c r="K5" s="33">
        <f>I5*J5</f>
        <v>0</v>
      </c>
      <c r="L5" s="27" t="s">
        <v>245</v>
      </c>
      <c r="M5" s="40">
        <v>5</v>
      </c>
      <c r="N5" s="28">
        <f>COUNTIF('YOUR TO DO LIST'!$F$18:$F$70,DASHBOARD!M5)</f>
        <v>5</v>
      </c>
      <c r="O5" s="33">
        <f>M5*N5</f>
        <v>25</v>
      </c>
      <c r="P5" s="27" t="s">
        <v>245</v>
      </c>
      <c r="Q5" s="40">
        <v>5</v>
      </c>
      <c r="R5" s="28">
        <f>COUNTIF('YOUR TO DO LIST'!$F$73:$F$99,DASHBOARD!M5)</f>
        <v>1</v>
      </c>
      <c r="S5" s="33">
        <f>Q5*R5</f>
        <v>5</v>
      </c>
      <c r="T5" s="27" t="s">
        <v>245</v>
      </c>
      <c r="U5" s="40">
        <v>5</v>
      </c>
      <c r="V5" s="28">
        <f>COUNTIF('YOUR TO DO LIST'!$F$102:$F$116,DASHBOARD!U5)</f>
        <v>1</v>
      </c>
      <c r="W5" s="33">
        <f>U5*V5</f>
        <v>5</v>
      </c>
    </row>
    <row r="6" spans="2:23" x14ac:dyDescent="0.35">
      <c r="B6" s="236" t="s">
        <v>136</v>
      </c>
      <c r="C6" s="236" t="s">
        <v>634</v>
      </c>
      <c r="D6" s="236" t="s">
        <v>649</v>
      </c>
      <c r="E6" s="233"/>
      <c r="F6" s="171" t="s">
        <v>544</v>
      </c>
      <c r="G6" s="43">
        <v>3</v>
      </c>
      <c r="H6" s="19"/>
      <c r="I6" s="41">
        <v>4</v>
      </c>
      <c r="J6" s="20">
        <f>COUNTIF('YOUR TO DO LIST'!$F$4:$F$15,DASHBOARD!I6)</f>
        <v>2</v>
      </c>
      <c r="K6" s="33">
        <f t="shared" ref="K6:K9" si="0">I6*J6</f>
        <v>8</v>
      </c>
      <c r="L6" s="19"/>
      <c r="M6" s="41">
        <v>4</v>
      </c>
      <c r="N6" s="20">
        <f>COUNTIF('YOUR TO DO LIST'!$F$18:$F$70,DASHBOARD!M6)</f>
        <v>1</v>
      </c>
      <c r="O6" s="33">
        <f t="shared" ref="O6:O9" si="1">M6*N6</f>
        <v>4</v>
      </c>
      <c r="P6" s="19"/>
      <c r="Q6" s="41">
        <v>4</v>
      </c>
      <c r="R6" s="20">
        <f>COUNTIF('YOUR TO DO LIST'!$F$73:$F$99,DASHBOARD!M6)</f>
        <v>0</v>
      </c>
      <c r="S6" s="33">
        <f t="shared" ref="S6:S9" si="2">Q6*R6</f>
        <v>0</v>
      </c>
      <c r="T6" s="19"/>
      <c r="U6" s="41">
        <v>4</v>
      </c>
      <c r="V6" s="20">
        <f>COUNTIF('YOUR TO DO LIST'!$F$102:$F$116,DASHBOARD!U6)</f>
        <v>1</v>
      </c>
      <c r="W6" s="33">
        <f t="shared" ref="W6:W9" si="3">U6*V6</f>
        <v>4</v>
      </c>
    </row>
    <row r="7" spans="2:23" x14ac:dyDescent="0.35">
      <c r="B7" s="367" t="s">
        <v>646</v>
      </c>
      <c r="C7" s="368">
        <f>PROJECTS!I29</f>
        <v>19</v>
      </c>
      <c r="D7" s="369">
        <f>IF(PROJECTS!H29=0,"",PROJECTS!I29/PROJECTS!H29)</f>
        <v>0.27142857142857141</v>
      </c>
      <c r="E7" s="233"/>
      <c r="F7" s="171" t="s">
        <v>544</v>
      </c>
      <c r="G7" s="43">
        <v>4</v>
      </c>
      <c r="H7" s="19"/>
      <c r="I7" s="41">
        <v>3</v>
      </c>
      <c r="J7" s="20">
        <f>COUNTIF('YOUR TO DO LIST'!$F$4:$F$15,DASHBOARD!I7)</f>
        <v>2</v>
      </c>
      <c r="K7" s="33">
        <f t="shared" si="0"/>
        <v>6</v>
      </c>
      <c r="L7" s="19"/>
      <c r="M7" s="41">
        <v>3</v>
      </c>
      <c r="N7" s="20">
        <f>COUNTIF('YOUR TO DO LIST'!$F$18:$F$70,DASHBOARD!M7)</f>
        <v>7</v>
      </c>
      <c r="O7" s="33">
        <f t="shared" si="1"/>
        <v>21</v>
      </c>
      <c r="P7" s="19"/>
      <c r="Q7" s="41">
        <v>3</v>
      </c>
      <c r="R7" s="20">
        <f>COUNTIF('YOUR TO DO LIST'!$F$73:$F$99,DASHBOARD!M7)</f>
        <v>5</v>
      </c>
      <c r="S7" s="33">
        <f t="shared" si="2"/>
        <v>15</v>
      </c>
      <c r="T7" s="19"/>
      <c r="U7" s="41">
        <v>3</v>
      </c>
      <c r="V7" s="20">
        <f>COUNTIF('YOUR TO DO LIST'!$F$102:$F$116,DASHBOARD!U7)</f>
        <v>1</v>
      </c>
      <c r="W7" s="33">
        <f t="shared" si="3"/>
        <v>3</v>
      </c>
    </row>
    <row r="8" spans="2:23" x14ac:dyDescent="0.35">
      <c r="B8" s="370" t="s">
        <v>647</v>
      </c>
      <c r="C8" s="371">
        <f>PROJECTS!K29</f>
        <v>23</v>
      </c>
      <c r="D8" s="372">
        <f>IF(PROJECTS!J29=0,"",PROJECTS!K29/PROJECTS!J29)</f>
        <v>0.46</v>
      </c>
      <c r="E8" s="234"/>
      <c r="F8" s="168"/>
      <c r="H8" s="19"/>
      <c r="I8" s="41">
        <v>2</v>
      </c>
      <c r="J8" s="20">
        <f>COUNTIF('YOUR TO DO LIST'!$F$4:$F$15,DASHBOARD!I8)</f>
        <v>2</v>
      </c>
      <c r="K8" s="33">
        <f t="shared" si="0"/>
        <v>4</v>
      </c>
      <c r="L8" s="19"/>
      <c r="M8" s="41">
        <v>2</v>
      </c>
      <c r="N8" s="20">
        <f>COUNTIF('YOUR TO DO LIST'!$F$18:$F$70,DASHBOARD!M8)</f>
        <v>6</v>
      </c>
      <c r="O8" s="33">
        <f t="shared" si="1"/>
        <v>12</v>
      </c>
      <c r="P8" s="19"/>
      <c r="Q8" s="41">
        <v>2</v>
      </c>
      <c r="R8" s="20">
        <f>COUNTIF('YOUR TO DO LIST'!$F$73:$F$99,DASHBOARD!M8)</f>
        <v>3</v>
      </c>
      <c r="S8" s="33">
        <f t="shared" si="2"/>
        <v>6</v>
      </c>
      <c r="T8" s="19"/>
      <c r="U8" s="41">
        <v>2</v>
      </c>
      <c r="V8" s="20">
        <f>COUNTIF('YOUR TO DO LIST'!$F$102:$F$116,DASHBOARD!U8)</f>
        <v>2</v>
      </c>
      <c r="W8" s="33">
        <f t="shared" si="3"/>
        <v>4</v>
      </c>
    </row>
    <row r="9" spans="2:23" ht="16.5" x14ac:dyDescent="0.45">
      <c r="B9" s="370" t="s">
        <v>650</v>
      </c>
      <c r="C9" s="373">
        <f>PROJECTS!M29</f>
        <v>141</v>
      </c>
      <c r="D9" s="372">
        <f>IF(PROJECTS!L29=0,"",PROJECTS!M29/PROJECTS!L29)</f>
        <v>0.42727272727272725</v>
      </c>
      <c r="E9" s="235"/>
      <c r="F9" s="168"/>
      <c r="H9" s="29"/>
      <c r="I9" s="42">
        <v>1</v>
      </c>
      <c r="J9" s="20">
        <f>COUNTIF('YOUR TO DO LIST'!$F$4:$F$15,DASHBOARD!I9)</f>
        <v>1</v>
      </c>
      <c r="K9" s="33">
        <f t="shared" si="0"/>
        <v>1</v>
      </c>
      <c r="L9" s="29"/>
      <c r="M9" s="42">
        <v>1</v>
      </c>
      <c r="N9" s="20">
        <f>COUNTIF('YOUR TO DO LIST'!$F$18:$F$70,DASHBOARD!M9)</f>
        <v>5</v>
      </c>
      <c r="O9" s="33">
        <f t="shared" si="1"/>
        <v>5</v>
      </c>
      <c r="P9" s="29"/>
      <c r="Q9" s="42">
        <v>1</v>
      </c>
      <c r="R9" s="20">
        <f>COUNTIF('YOUR TO DO LIST'!$F$73:$F$99,DASHBOARD!M9)</f>
        <v>1</v>
      </c>
      <c r="S9" s="33">
        <f t="shared" si="2"/>
        <v>1</v>
      </c>
      <c r="T9" s="29"/>
      <c r="U9" s="42">
        <v>1</v>
      </c>
      <c r="V9" s="20">
        <f>COUNTIF('YOUR TO DO LIST'!$F$102:$F$116,DASHBOARD!U9)</f>
        <v>1</v>
      </c>
      <c r="W9" s="33">
        <f t="shared" si="3"/>
        <v>1</v>
      </c>
    </row>
    <row r="10" spans="2:23" ht="19" thickBot="1" x14ac:dyDescent="0.5">
      <c r="B10" s="370" t="s">
        <v>648</v>
      </c>
      <c r="C10" s="374">
        <f>PROJECTS!O29</f>
        <v>5150000</v>
      </c>
      <c r="D10" s="372">
        <f>IF(PROJECTS!N29=0,"",PROJECTS!O29/PROJECTS!N29)</f>
        <v>0.16093750000000001</v>
      </c>
      <c r="F10" s="168"/>
      <c r="H10" s="437" t="s">
        <v>244</v>
      </c>
      <c r="I10" s="438"/>
      <c r="J10" s="23">
        <f>IF(ISERROR(K10),"?",ROUND(K10,0))</f>
        <v>3</v>
      </c>
      <c r="K10" s="34">
        <f>SUM(K5:K9)/K12</f>
        <v>2.7142857142857144</v>
      </c>
      <c r="L10" s="21" t="s">
        <v>244</v>
      </c>
      <c r="M10" s="22"/>
      <c r="N10" s="23">
        <f>IF(ISERROR(O10),"?",ROUND(O10,0))</f>
        <v>3</v>
      </c>
      <c r="O10" s="34">
        <f>SUM(O5:O9)/O12</f>
        <v>2.7916666666666665</v>
      </c>
      <c r="P10" s="21" t="s">
        <v>244</v>
      </c>
      <c r="Q10" s="22"/>
      <c r="R10" s="23">
        <f>IF(ISERROR(S10),"?",ROUND(S10,0))</f>
        <v>3</v>
      </c>
      <c r="S10" s="34">
        <f>SUM(S5:S9)/S12</f>
        <v>2.7</v>
      </c>
      <c r="T10" s="21" t="s">
        <v>244</v>
      </c>
      <c r="U10" s="22"/>
      <c r="V10" s="23">
        <f>IF(ISERROR(W10),"?",ROUND(W10,0))</f>
        <v>3</v>
      </c>
      <c r="W10" s="34">
        <f>SUM(W5:W9)/W12</f>
        <v>2.8333333333333335</v>
      </c>
    </row>
    <row r="11" spans="2:23" ht="19.5" customHeight="1" x14ac:dyDescent="0.45">
      <c r="F11" s="168"/>
      <c r="H11" s="165"/>
      <c r="I11" s="165"/>
      <c r="J11" s="164"/>
      <c r="K11" s="34"/>
      <c r="L11" s="159"/>
      <c r="N11" s="164"/>
      <c r="O11" s="34"/>
      <c r="P11" s="166"/>
      <c r="R11" s="164"/>
      <c r="S11" s="34"/>
      <c r="T11" s="166"/>
      <c r="V11" s="164"/>
      <c r="W11" s="34"/>
    </row>
    <row r="12" spans="2:23" ht="19.5" customHeight="1" x14ac:dyDescent="0.35">
      <c r="F12" s="169"/>
      <c r="G12" s="170"/>
      <c r="H12" s="439" t="str">
        <f>IF(AND(J10&gt;2,J3&gt;70%,$F$4&lt;2),"you should consider starting stage 2!","")</f>
        <v/>
      </c>
      <c r="I12" s="439"/>
      <c r="J12" s="439"/>
      <c r="K12" s="232">
        <f>SUM(J5:J9)</f>
        <v>7</v>
      </c>
      <c r="L12" s="439" t="str">
        <f>IF(AND(N10&gt;2,N3&gt;70%,$F$4&lt;3),"you should consider starting stage 3!","")</f>
        <v/>
      </c>
      <c r="M12" s="439"/>
      <c r="N12" s="439"/>
      <c r="O12" s="232">
        <f>SUM(N5:N9)</f>
        <v>24</v>
      </c>
      <c r="P12" s="439" t="str">
        <f>IF(AND(R10&gt;2,R3&gt;70%,$F$4&lt;2),"you should consider starting stage 4!","")</f>
        <v/>
      </c>
      <c r="Q12" s="439"/>
      <c r="R12" s="439"/>
      <c r="S12" s="48">
        <f>SUM(R5:R9)</f>
        <v>10</v>
      </c>
      <c r="T12" s="37"/>
      <c r="U12" s="37"/>
      <c r="V12" s="38"/>
      <c r="W12" s="48">
        <f>SUM(V5:V9)</f>
        <v>6</v>
      </c>
    </row>
    <row r="13" spans="2:23" ht="19.5" customHeight="1" x14ac:dyDescent="0.35">
      <c r="H13" s="167"/>
      <c r="I13" s="167"/>
      <c r="J13" s="167"/>
      <c r="K13" s="48"/>
      <c r="L13" s="37"/>
      <c r="M13" s="37"/>
      <c r="N13" s="38"/>
      <c r="O13" s="48"/>
      <c r="P13" s="37"/>
      <c r="Q13" s="37"/>
      <c r="R13" s="38"/>
      <c r="S13" s="48"/>
      <c r="T13" s="37"/>
      <c r="U13" s="37"/>
      <c r="V13" s="38"/>
      <c r="W13" s="48"/>
    </row>
    <row r="14" spans="2:23" ht="214.5" customHeight="1" x14ac:dyDescent="0.35">
      <c r="H14" s="435" t="s">
        <v>539</v>
      </c>
      <c r="I14" s="435"/>
      <c r="J14" s="435"/>
      <c r="K14" s="68"/>
      <c r="L14" s="435" t="s">
        <v>380</v>
      </c>
      <c r="M14" s="435"/>
      <c r="N14" s="435"/>
      <c r="O14" s="68"/>
      <c r="P14" s="435" t="s">
        <v>379</v>
      </c>
      <c r="Q14" s="435"/>
      <c r="R14" s="435"/>
      <c r="S14" s="68"/>
      <c r="T14" s="435" t="s">
        <v>542</v>
      </c>
      <c r="U14" s="435"/>
      <c r="V14" s="435"/>
    </row>
    <row r="16" spans="2:23" x14ac:dyDescent="0.35">
      <c r="G16" s="39"/>
    </row>
    <row r="17" spans="7:7" x14ac:dyDescent="0.35">
      <c r="G17" s="39"/>
    </row>
  </sheetData>
  <mergeCells count="14">
    <mergeCell ref="B1:V1"/>
    <mergeCell ref="L14:N14"/>
    <mergeCell ref="P14:R14"/>
    <mergeCell ref="T14:V14"/>
    <mergeCell ref="H2:J2"/>
    <mergeCell ref="L2:N2"/>
    <mergeCell ref="H10:I10"/>
    <mergeCell ref="P2:R2"/>
    <mergeCell ref="T2:V2"/>
    <mergeCell ref="H14:J14"/>
    <mergeCell ref="H12:J12"/>
    <mergeCell ref="L12:N12"/>
    <mergeCell ref="P12:R12"/>
    <mergeCell ref="B2:F2"/>
  </mergeCells>
  <conditionalFormatting sqref="R3 J3 V3 N3 D7:D10">
    <cfRule type="colorScale" priority="390">
      <colorScale>
        <cfvo type="num" val="0"/>
        <cfvo type="percentile" val="50"/>
        <cfvo type="num" val="1"/>
        <color rgb="FFFB9D75"/>
        <color rgb="FFFFEB84"/>
        <color rgb="FF63BE7B"/>
      </colorScale>
    </cfRule>
  </conditionalFormatting>
  <conditionalFormatting sqref="I5:I9 J10:J11 M5:M9 Q5:Q9 U5:U9 V10:V11 N10:N11 R10:R11">
    <cfRule type="cellIs" dxfId="27" priority="394" operator="equal">
      <formula>1</formula>
    </cfRule>
    <cfRule type="cellIs" dxfId="26" priority="398" operator="equal">
      <formula>2</formula>
    </cfRule>
    <cfRule type="cellIs" dxfId="25" priority="478" operator="equal">
      <formula>3</formula>
    </cfRule>
    <cfRule type="cellIs" dxfId="24" priority="479" operator="equal">
      <formula>4</formula>
    </cfRule>
    <cfRule type="cellIs" dxfId="23" priority="480" operator="equal">
      <formula>5</formula>
    </cfRule>
  </conditionalFormatting>
  <conditionalFormatting sqref="L2:N11 L13:N1048576">
    <cfRule type="expression" dxfId="22" priority="254" stopIfTrue="1">
      <formula>$F$4&lt;2</formula>
    </cfRule>
  </conditionalFormatting>
  <conditionalFormatting sqref="P2:R11 P13:R1048576">
    <cfRule type="expression" dxfId="21" priority="255" stopIfTrue="1">
      <formula>$F$4&lt;3</formula>
    </cfRule>
  </conditionalFormatting>
  <conditionalFormatting sqref="T2:V1048576">
    <cfRule type="expression" dxfId="20" priority="256" stopIfTrue="1">
      <formula>$F$4&lt;4</formula>
    </cfRule>
  </conditionalFormatting>
  <conditionalFormatting sqref="F5:F12 G12:J12">
    <cfRule type="expression" dxfId="19" priority="7">
      <formula>$H$12=""</formula>
    </cfRule>
  </conditionalFormatting>
  <conditionalFormatting sqref="K12:N12">
    <cfRule type="expression" dxfId="18" priority="4">
      <formula>$L$12=""</formula>
    </cfRule>
  </conditionalFormatting>
  <conditionalFormatting sqref="B7:D10">
    <cfRule type="expression" dxfId="17" priority="2">
      <formula>$D7=""</formula>
    </cfRule>
  </conditionalFormatting>
  <conditionalFormatting sqref="O12:R12">
    <cfRule type="expression" dxfId="16" priority="3">
      <formula>$P$12=""</formula>
    </cfRule>
  </conditionalFormatting>
  <conditionalFormatting sqref="R10">
    <cfRule type="expression" dxfId="15" priority="1" stopIfTrue="1">
      <formula>$F$4&lt;2</formula>
    </cfRule>
  </conditionalFormatting>
  <dataValidations count="1">
    <dataValidation type="list" allowBlank="1" showInputMessage="1" showErrorMessage="1" sqref="F4" xr:uid="{00000000-0002-0000-0700-000000000000}">
      <formula1>$G$4:$G$7</formula1>
    </dataValidation>
  </dataValidations>
  <pageMargins left="0.7" right="0.7" top="0.75" bottom="0.75" header="0.3" footer="0.3"/>
  <pageSetup paperSize="9" scale="50"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rgb="FF006767"/>
    <pageSetUpPr fitToPage="1"/>
  </sheetPr>
  <dimension ref="B1:M30"/>
  <sheetViews>
    <sheetView topLeftCell="A6" zoomScale="80" zoomScaleNormal="80" workbookViewId="0">
      <selection activeCell="B3" sqref="B3:B4"/>
    </sheetView>
  </sheetViews>
  <sheetFormatPr defaultColWidth="9.1796875" defaultRowHeight="14.5" x14ac:dyDescent="0.35"/>
  <cols>
    <col min="1" max="1" width="4.7265625" style="3" customWidth="1"/>
    <col min="2" max="2" width="70.7265625" style="3" customWidth="1"/>
    <col min="3" max="3" width="4.7265625" style="3" customWidth="1"/>
    <col min="4" max="4" width="8.26953125" style="96" bestFit="1" customWidth="1"/>
    <col min="5" max="5" width="60.7265625" style="3" customWidth="1"/>
    <col min="6" max="8" width="4.7265625" style="3" customWidth="1"/>
    <col min="9" max="13" width="12.7265625" style="3" customWidth="1"/>
    <col min="14" max="16384" width="9.1796875" style="3"/>
  </cols>
  <sheetData>
    <row r="1" spans="2:13" ht="60" customHeight="1" x14ac:dyDescent="0.35">
      <c r="B1" s="407" t="s">
        <v>621</v>
      </c>
      <c r="C1" s="407"/>
      <c r="D1" s="407"/>
      <c r="E1" s="407"/>
      <c r="F1" s="407"/>
      <c r="G1" s="407"/>
      <c r="H1" s="407"/>
      <c r="I1" s="95"/>
      <c r="J1" s="129"/>
    </row>
    <row r="2" spans="2:13" ht="15" customHeight="1" x14ac:dyDescent="0.35">
      <c r="B2" s="37"/>
      <c r="C2" s="50"/>
      <c r="D2" s="3"/>
    </row>
    <row r="3" spans="2:13" ht="15" customHeight="1" x14ac:dyDescent="0.35">
      <c r="B3" s="405" t="s">
        <v>651</v>
      </c>
      <c r="C3" s="50"/>
      <c r="D3" s="3"/>
      <c r="H3" s="43"/>
    </row>
    <row r="4" spans="2:13" ht="15" customHeight="1" x14ac:dyDescent="0.35">
      <c r="B4" s="405"/>
      <c r="C4" s="50"/>
      <c r="D4" s="3"/>
      <c r="H4" s="43"/>
    </row>
    <row r="5" spans="2:13" ht="15" customHeight="1" x14ac:dyDescent="0.35">
      <c r="C5" s="50"/>
      <c r="D5" s="3"/>
      <c r="G5" s="43">
        <v>4</v>
      </c>
      <c r="H5" s="43"/>
    </row>
    <row r="6" spans="2:13" ht="15" customHeight="1" thickBot="1" x14ac:dyDescent="0.4">
      <c r="B6" s="408" t="s">
        <v>545</v>
      </c>
      <c r="C6" s="50"/>
      <c r="D6" s="3"/>
      <c r="E6" s="442" t="s">
        <v>500</v>
      </c>
      <c r="F6" s="442"/>
      <c r="G6" s="442"/>
      <c r="H6" s="442"/>
      <c r="I6" s="442"/>
      <c r="J6" s="442"/>
      <c r="K6" s="442"/>
      <c r="L6" s="442"/>
      <c r="M6" s="442"/>
    </row>
    <row r="7" spans="2:13" x14ac:dyDescent="0.35">
      <c r="B7" s="408"/>
      <c r="C7" s="50"/>
      <c r="D7" s="3"/>
      <c r="E7" s="239" t="s">
        <v>535</v>
      </c>
      <c r="F7" s="240"/>
      <c r="G7" s="240"/>
      <c r="H7" s="240"/>
      <c r="I7" s="240"/>
      <c r="J7" s="240"/>
      <c r="K7" s="240"/>
      <c r="L7" s="240"/>
      <c r="M7" s="240"/>
    </row>
    <row r="8" spans="2:13" x14ac:dyDescent="0.35">
      <c r="B8" s="408"/>
      <c r="C8" s="50"/>
      <c r="D8" s="3"/>
      <c r="E8" s="440" t="s">
        <v>534</v>
      </c>
      <c r="F8" s="440"/>
      <c r="G8" s="440"/>
      <c r="H8" s="440"/>
      <c r="I8" s="440"/>
      <c r="J8" s="440"/>
      <c r="K8" s="440"/>
      <c r="L8" s="440"/>
      <c r="M8" s="440"/>
    </row>
    <row r="9" spans="2:13" x14ac:dyDescent="0.35">
      <c r="B9" s="408"/>
      <c r="C9" s="50"/>
      <c r="D9" s="3"/>
      <c r="E9" s="440"/>
      <c r="F9" s="440"/>
      <c r="G9" s="440"/>
      <c r="H9" s="440"/>
      <c r="I9" s="440"/>
      <c r="J9" s="440"/>
      <c r="K9" s="440"/>
      <c r="L9" s="440"/>
      <c r="M9" s="440"/>
    </row>
    <row r="10" spans="2:13" ht="15" customHeight="1" x14ac:dyDescent="0.35">
      <c r="B10" s="408"/>
      <c r="C10" s="50"/>
      <c r="D10" s="3"/>
      <c r="E10" s="440"/>
      <c r="F10" s="440"/>
      <c r="G10" s="440"/>
      <c r="H10" s="440"/>
      <c r="I10" s="440"/>
      <c r="J10" s="440"/>
      <c r="K10" s="440"/>
      <c r="L10" s="440"/>
      <c r="M10" s="440"/>
    </row>
    <row r="11" spans="2:13" ht="15" customHeight="1" x14ac:dyDescent="0.35">
      <c r="C11" s="50"/>
      <c r="D11" s="3"/>
      <c r="E11" s="241" t="s">
        <v>653</v>
      </c>
      <c r="F11" s="242"/>
      <c r="G11" s="242"/>
      <c r="H11" s="242"/>
      <c r="I11" s="242"/>
      <c r="J11" s="242"/>
      <c r="K11" s="242"/>
      <c r="L11" s="242"/>
      <c r="M11" s="242"/>
    </row>
    <row r="12" spans="2:13" ht="15" customHeight="1" x14ac:dyDescent="0.35">
      <c r="B12" s="426" t="s">
        <v>652</v>
      </c>
      <c r="C12" s="50"/>
      <c r="D12" s="3"/>
      <c r="E12" s="441" t="s">
        <v>655</v>
      </c>
      <c r="F12" s="441"/>
      <c r="G12" s="441"/>
      <c r="H12" s="441"/>
      <c r="I12" s="441"/>
      <c r="J12" s="441"/>
      <c r="K12" s="441"/>
      <c r="L12" s="441"/>
      <c r="M12" s="441"/>
    </row>
    <row r="13" spans="2:13" ht="15" customHeight="1" x14ac:dyDescent="0.35">
      <c r="B13" s="426"/>
      <c r="C13" s="50"/>
      <c r="D13" s="3"/>
      <c r="E13" s="441"/>
      <c r="F13" s="441"/>
      <c r="G13" s="441"/>
      <c r="H13" s="441"/>
      <c r="I13" s="441"/>
      <c r="J13" s="441"/>
      <c r="K13" s="441"/>
      <c r="L13" s="441"/>
      <c r="M13" s="441"/>
    </row>
    <row r="14" spans="2:13" x14ac:dyDescent="0.35">
      <c r="B14" s="426"/>
      <c r="C14" s="50"/>
      <c r="D14" s="3"/>
    </row>
    <row r="15" spans="2:13" ht="15" customHeight="1" x14ac:dyDescent="0.35">
      <c r="B15" s="426"/>
      <c r="C15" s="50"/>
      <c r="D15" s="3"/>
    </row>
    <row r="16" spans="2:13" ht="15.65" customHeight="1" x14ac:dyDescent="0.35">
      <c r="B16" s="426"/>
      <c r="C16" s="49"/>
      <c r="D16" s="3"/>
    </row>
    <row r="17" spans="2:13" ht="15.65" customHeight="1" x14ac:dyDescent="0.35">
      <c r="B17" s="426"/>
      <c r="C17" s="50"/>
      <c r="D17" s="97"/>
      <c r="E17" s="163"/>
      <c r="F17" s="163"/>
      <c r="G17" s="163"/>
      <c r="H17" s="163"/>
      <c r="I17" s="163"/>
      <c r="J17" s="163"/>
      <c r="K17" s="163"/>
      <c r="L17" s="163"/>
      <c r="M17" s="163"/>
    </row>
    <row r="18" spans="2:13" ht="15.65" customHeight="1" x14ac:dyDescent="0.35">
      <c r="B18" s="426"/>
      <c r="C18" s="50"/>
      <c r="D18" s="97"/>
      <c r="F18" s="97"/>
    </row>
    <row r="19" spans="2:13" x14ac:dyDescent="0.35">
      <c r="B19" s="426"/>
      <c r="C19" s="50"/>
      <c r="D19" s="97"/>
    </row>
    <row r="20" spans="2:13" x14ac:dyDescent="0.35">
      <c r="B20" s="426"/>
      <c r="C20" s="50"/>
      <c r="D20" s="97"/>
    </row>
    <row r="21" spans="2:13" x14ac:dyDescent="0.35">
      <c r="B21" s="426"/>
      <c r="D21" s="97"/>
      <c r="I21" s="128" t="s">
        <v>341</v>
      </c>
    </row>
    <row r="22" spans="2:13" x14ac:dyDescent="0.35">
      <c r="B22" s="426"/>
      <c r="D22" s="97"/>
      <c r="I22" s="128" t="s">
        <v>342</v>
      </c>
    </row>
    <row r="23" spans="2:13" x14ac:dyDescent="0.35">
      <c r="B23" s="426"/>
      <c r="D23" s="97"/>
    </row>
    <row r="24" spans="2:13" x14ac:dyDescent="0.35">
      <c r="B24" s="426"/>
    </row>
    <row r="25" spans="2:13" x14ac:dyDescent="0.35">
      <c r="B25" s="426"/>
    </row>
    <row r="26" spans="2:13" x14ac:dyDescent="0.35">
      <c r="B26" s="426"/>
    </row>
    <row r="27" spans="2:13" ht="30" customHeight="1" x14ac:dyDescent="0.35">
      <c r="B27" s="426"/>
      <c r="E27" s="406" t="s">
        <v>429</v>
      </c>
      <c r="F27" s="406"/>
      <c r="G27" s="406"/>
      <c r="H27" s="406"/>
      <c r="I27" s="406"/>
      <c r="J27" s="406"/>
      <c r="K27" s="406"/>
      <c r="L27" s="406"/>
      <c r="M27" s="406"/>
    </row>
    <row r="30" spans="2:13" x14ac:dyDescent="0.35">
      <c r="B30" s="60"/>
    </row>
  </sheetData>
  <mergeCells count="8">
    <mergeCell ref="E27:M27"/>
    <mergeCell ref="E8:M10"/>
    <mergeCell ref="E12:M13"/>
    <mergeCell ref="B1:H1"/>
    <mergeCell ref="B6:B10"/>
    <mergeCell ref="B12:B27"/>
    <mergeCell ref="B3:B4"/>
    <mergeCell ref="E6:M6"/>
  </mergeCells>
  <conditionalFormatting sqref="A1:J1 Z1:XFD1">
    <cfRule type="containsText" dxfId="14" priority="1" stopIfTrue="1" operator="containsText" text="&lt;PLACEHOLDER&gt;">
      <formula>NOT(ISERROR(SEARCH("&lt;PLACEHOLDER&gt;",A1)))</formula>
    </cfRule>
  </conditionalFormatting>
  <conditionalFormatting sqref="I1">
    <cfRule type="cellIs" dxfId="13" priority="2" operator="equal">
      <formula>"E"</formula>
    </cfRule>
    <cfRule type="cellIs" dxfId="12" priority="3" operator="equal">
      <formula>"D"</formula>
    </cfRule>
    <cfRule type="cellIs" dxfId="11" priority="4" operator="equal">
      <formula>"C"</formula>
    </cfRule>
    <cfRule type="cellIs" dxfId="10" priority="5" operator="equal">
      <formula>"B"</formula>
    </cfRule>
    <cfRule type="cellIs" dxfId="9" priority="6" operator="equal">
      <formula>"A"</formula>
    </cfRule>
    <cfRule type="beginsWith" dxfId="8" priority="7" operator="beginsWith" text="no">
      <formula>LEFT(I1,LEN("no"))="no"</formula>
    </cfRule>
    <cfRule type="beginsWith" dxfId="7" priority="8" operator="beginsWith" text="yes">
      <formula>LEFT(I1,LEN("yes"))="yes"</formula>
    </cfRule>
  </conditionalFormatting>
  <conditionalFormatting sqref="B1:J1">
    <cfRule type="expression" dxfId="6" priority="9">
      <formula>$E1="SFM"</formula>
    </cfRule>
    <cfRule type="expression" dxfId="5" priority="10">
      <formula>$E1="SFK"</formula>
    </cfRule>
    <cfRule type="expression" dxfId="4" priority="11">
      <formula>$E1="FIN"</formula>
    </cfRule>
    <cfRule type="expression" dxfId="3" priority="12">
      <formula>$E1="POL"</formula>
    </cfRule>
    <cfRule type="expression" dxfId="2" priority="13">
      <formula>$E1="OPR"</formula>
    </cfRule>
    <cfRule type="expression" dxfId="1" priority="14">
      <formula>$E1="TEC"</formula>
    </cfRule>
    <cfRule type="expression" dxfId="0" priority="15">
      <formula>$E1="LEA"</formula>
    </cfRule>
  </conditionalFormatting>
  <hyperlinks>
    <hyperlink ref="E12" r:id="rId1" display="Seebauer, S.. Brenner-Fliesser, M., Tuerk, A., D’Herbemont, S. (2022). Developing a tool to assess the maturity and growth of energy communities. COMPILE Working Paper. January 2022. pp.1-7." xr:uid="{00000000-0004-0000-0800-000000000000}"/>
    <hyperlink ref="E7" r:id="rId2" display="SCCALE 203050 project" xr:uid="{00000000-0004-0000-0800-000001000000}"/>
    <hyperlink ref="E11" r:id="rId3" xr:uid="{00000000-0004-0000-0800-000002000000}"/>
    <hyperlink ref="E12:M13" r:id="rId4" display="COMPILE working paper: Seebauer, S.. Brenner-Fliesser, M., Tuerk, A., D’Herbemont, S. (2022). Developing a tool to assess the maturity and growth of energy communities. COMPILE Working Paper. February 2022. pp.1-7." xr:uid="{00000000-0004-0000-0800-000003000000}"/>
  </hyperlinks>
  <pageMargins left="0.25" right="0.25" top="0.75" bottom="0.75" header="0.3" footer="0.3"/>
  <pageSetup paperSize="9" scale="55" orientation="landscape" horizontalDpi="1200" verticalDpi="1200" r:id="rId5"/>
  <drawing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START</vt:lpstr>
      <vt:lpstr>HELP</vt:lpstr>
      <vt:lpstr>translation list</vt:lpstr>
      <vt:lpstr>action list</vt:lpstr>
      <vt:lpstr>QUESTIONS</vt:lpstr>
      <vt:lpstr>YOUR TO DO LIST</vt:lpstr>
      <vt:lpstr>PROJECTS</vt:lpstr>
      <vt:lpstr>DASHBOARD</vt:lpstr>
      <vt:lpstr>colophon</vt:lpstr>
    </vt:vector>
  </TitlesOfParts>
  <Company>TU Delft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Michiel Fremouw - BK</dc:creator>
  <cp:lastModifiedBy>Daan</cp:lastModifiedBy>
  <cp:lastPrinted>2021-11-30T12:57:07Z</cp:lastPrinted>
  <dcterms:created xsi:type="dcterms:W3CDTF">2021-11-17T13:12:06Z</dcterms:created>
  <dcterms:modified xsi:type="dcterms:W3CDTF">2023-01-23T11:25:04Z</dcterms:modified>
</cp:coreProperties>
</file>